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09\vbahk_STAFF\Share(TKT)\沙灘排球(本地)\4. 康文盃\2019\"/>
    </mc:Choice>
  </mc:AlternateContent>
  <xr:revisionPtr revIDLastSave="0" documentId="8_{0CD32834-B579-4C81-902E-628AD44A00E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須知" sheetId="1" r:id="rId1"/>
    <sheet name="MD" sheetId="2" r:id="rId2"/>
    <sheet name="MFormat" sheetId="3" r:id="rId3"/>
    <sheet name="男子賽程" sheetId="4" r:id="rId4"/>
    <sheet name="WD" sheetId="5" r:id="rId5"/>
    <sheet name="WFormat" sheetId="6" r:id="rId6"/>
    <sheet name="女子賽程" sheetId="7" r:id="rId7"/>
    <sheet name="TT" sheetId="8" r:id="rId8"/>
  </sheets>
  <definedNames>
    <definedName name="Excel_BuiltIn__FilterDatabase" localSheetId="1">MD!$A$5:$R$5</definedName>
    <definedName name="Excel_BuiltIn__FilterDatabase" localSheetId="4">WD!$A$5:$U$5</definedName>
    <definedName name="Excel_BuiltIn__FilterDatabase">WD!$A$5:$U$5</definedName>
    <definedName name="_xlnm.Print_Area" localSheetId="1">MD!$B$1:$O$106</definedName>
    <definedName name="_xlnm.Print_Area" localSheetId="2">MFormat!$A$1:$N$117</definedName>
    <definedName name="_xlnm.Print_Area" localSheetId="4">WD!$A$1:$O$72</definedName>
    <definedName name="_xlnm.Print_Area" localSheetId="5">WFormat!$B$1:$L$76</definedName>
    <definedName name="_xlnm.Print_Area" localSheetId="6">女子賽程!$B$1:$O$41</definedName>
    <definedName name="_xlnm.Print_Area" localSheetId="3">男子賽程!$B$1:$O$55</definedName>
    <definedName name="_xlnm.Print_Area" localSheetId="0">須知!$A$1:$B$55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9" i="7" l="1"/>
  <c r="AE28" i="7"/>
  <c r="X28" i="7"/>
  <c r="W28" i="7"/>
  <c r="AE27" i="7"/>
  <c r="X27" i="7"/>
  <c r="W27" i="7"/>
  <c r="AE26" i="7"/>
  <c r="W26" i="7"/>
  <c r="AF22" i="7"/>
  <c r="AE22" i="7"/>
  <c r="W22" i="7"/>
  <c r="AF21" i="7"/>
  <c r="AE21" i="7"/>
  <c r="W21" i="7"/>
  <c r="AF20" i="7"/>
  <c r="AE20" i="7"/>
  <c r="W20" i="7"/>
  <c r="AE17" i="7"/>
  <c r="W17" i="7"/>
  <c r="AE16" i="7"/>
  <c r="W16" i="7"/>
  <c r="AE15" i="7"/>
  <c r="W15" i="7"/>
  <c r="AE14" i="7"/>
  <c r="W14" i="7"/>
  <c r="AE10" i="7"/>
  <c r="AE9" i="7"/>
  <c r="W9" i="7"/>
  <c r="AE8" i="7"/>
  <c r="W8" i="7"/>
  <c r="C79" i="6"/>
  <c r="C76" i="6"/>
  <c r="C73" i="6"/>
  <c r="D67" i="6"/>
  <c r="D62" i="6"/>
  <c r="D55" i="6"/>
  <c r="D50" i="6"/>
  <c r="D43" i="6"/>
  <c r="D38" i="6"/>
  <c r="D30" i="6"/>
  <c r="D25" i="6"/>
  <c r="C37" i="5"/>
  <c r="L36" i="5"/>
  <c r="C36" i="5"/>
  <c r="L35" i="5"/>
  <c r="C35" i="5"/>
  <c r="L34" i="5"/>
  <c r="C34" i="5"/>
  <c r="L33" i="5"/>
  <c r="C33" i="5"/>
  <c r="L32" i="5"/>
  <c r="C32" i="5"/>
  <c r="L31" i="5"/>
  <c r="C31" i="5"/>
  <c r="L30" i="5"/>
  <c r="C30" i="5"/>
  <c r="L29" i="5"/>
  <c r="C29" i="5"/>
  <c r="L28" i="5"/>
  <c r="C28" i="5"/>
  <c r="L27" i="5"/>
  <c r="C27" i="5"/>
  <c r="L26" i="5"/>
  <c r="C26" i="5"/>
  <c r="L25" i="5"/>
  <c r="C25" i="5"/>
  <c r="L24" i="5"/>
  <c r="C24" i="5"/>
  <c r="L23" i="5"/>
  <c r="C23" i="5"/>
  <c r="L22" i="5"/>
  <c r="C22" i="5"/>
  <c r="L21" i="5"/>
  <c r="C21" i="5"/>
  <c r="L20" i="5"/>
  <c r="C20" i="5"/>
  <c r="L19" i="5"/>
  <c r="C19" i="5"/>
  <c r="L18" i="5"/>
  <c r="C18" i="5"/>
  <c r="L17" i="5"/>
  <c r="C17" i="5"/>
  <c r="L16" i="5"/>
  <c r="C16" i="5"/>
  <c r="L15" i="5"/>
  <c r="C15" i="5"/>
  <c r="L14" i="5"/>
  <c r="C14" i="5"/>
  <c r="L13" i="5"/>
  <c r="C13" i="5"/>
  <c r="L12" i="5"/>
  <c r="C12" i="5"/>
  <c r="L11" i="5"/>
  <c r="C11" i="5"/>
  <c r="L10" i="5"/>
  <c r="C10" i="5"/>
  <c r="L9" i="5"/>
  <c r="C9" i="5"/>
  <c r="L8" i="5"/>
  <c r="C8" i="5"/>
  <c r="L7" i="5"/>
  <c r="C7" i="5"/>
  <c r="L6" i="5"/>
  <c r="C6" i="5"/>
  <c r="W28" i="4"/>
  <c r="AD27" i="4"/>
  <c r="W27" i="4"/>
  <c r="AD26" i="4"/>
  <c r="W26" i="4"/>
  <c r="AD25" i="4"/>
  <c r="W25" i="4"/>
  <c r="AD22" i="4"/>
  <c r="W22" i="4"/>
  <c r="AD21" i="4"/>
  <c r="W21" i="4"/>
  <c r="AD20" i="4"/>
  <c r="W20" i="4"/>
  <c r="AD19" i="4"/>
  <c r="W19" i="4"/>
  <c r="AD16" i="4"/>
  <c r="W16" i="4"/>
  <c r="AD15" i="4"/>
  <c r="W15" i="4"/>
  <c r="AD14" i="4"/>
  <c r="W14" i="4"/>
  <c r="AD13" i="4"/>
  <c r="W13" i="4"/>
  <c r="M11" i="4"/>
  <c r="L11" i="4"/>
  <c r="AD10" i="4"/>
  <c r="W10" i="4"/>
  <c r="M10" i="4"/>
  <c r="L10" i="4"/>
  <c r="AD9" i="4"/>
  <c r="W9" i="4"/>
  <c r="M9" i="4"/>
  <c r="L9" i="4"/>
  <c r="AD8" i="4"/>
  <c r="W8" i="4"/>
  <c r="M8" i="4"/>
  <c r="L8" i="4"/>
  <c r="AD7" i="4"/>
  <c r="W7" i="4"/>
  <c r="M7" i="4"/>
  <c r="L7" i="4"/>
  <c r="M6" i="4"/>
  <c r="L6" i="4"/>
  <c r="C72" i="3"/>
  <c r="B29" i="3"/>
  <c r="B23" i="3"/>
  <c r="I117" i="2"/>
  <c r="F117" i="2"/>
  <c r="L117" i="2" s="1"/>
  <c r="I116" i="2"/>
  <c r="L116" i="2" s="1"/>
  <c r="F116" i="2"/>
  <c r="L115" i="2"/>
  <c r="I115" i="2"/>
  <c r="F115" i="2"/>
  <c r="I114" i="2"/>
  <c r="L114" i="2" s="1"/>
  <c r="F114" i="2"/>
  <c r="I113" i="2"/>
  <c r="F113" i="2"/>
  <c r="L113" i="2" s="1"/>
  <c r="I112" i="2"/>
  <c r="L112" i="2" s="1"/>
  <c r="F112" i="2"/>
  <c r="L111" i="2"/>
  <c r="I111" i="2"/>
  <c r="F111" i="2"/>
  <c r="L110" i="2"/>
  <c r="I110" i="2"/>
  <c r="F110" i="2"/>
  <c r="L109" i="2"/>
  <c r="L108" i="2"/>
  <c r="C105" i="2"/>
  <c r="C102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L47" i="2"/>
  <c r="C47" i="2"/>
  <c r="L46" i="2"/>
  <c r="L45" i="2"/>
  <c r="C45" i="2"/>
  <c r="L44" i="2"/>
  <c r="C44" i="2"/>
  <c r="L43" i="2"/>
  <c r="C43" i="2"/>
  <c r="L42" i="2"/>
  <c r="C42" i="2"/>
  <c r="L41" i="2"/>
  <c r="L40" i="2"/>
  <c r="L39" i="2"/>
  <c r="C39" i="2"/>
  <c r="L38" i="2"/>
  <c r="L37" i="2"/>
  <c r="C37" i="2"/>
  <c r="L36" i="2"/>
  <c r="L35" i="2"/>
  <c r="C35" i="2"/>
  <c r="L34" i="2"/>
  <c r="C34" i="2"/>
  <c r="L33" i="2"/>
  <c r="L32" i="2"/>
  <c r="L31" i="2"/>
  <c r="C31" i="2"/>
  <c r="L30" i="2"/>
  <c r="L29" i="2"/>
  <c r="C29" i="2"/>
  <c r="L28" i="2"/>
  <c r="C28" i="2"/>
  <c r="L27" i="2"/>
  <c r="C27" i="2"/>
  <c r="L26" i="2"/>
  <c r="C26" i="2"/>
  <c r="L25" i="2"/>
  <c r="C25" i="2"/>
  <c r="L24" i="2"/>
  <c r="C24" i="2"/>
  <c r="L23" i="2"/>
  <c r="C23" i="2"/>
  <c r="L22" i="2"/>
  <c r="C22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C12" i="2"/>
  <c r="L11" i="2"/>
  <c r="C11" i="2"/>
  <c r="L10" i="2"/>
  <c r="C10" i="2"/>
  <c r="L9" i="2"/>
  <c r="C9" i="2"/>
  <c r="L8" i="2"/>
  <c r="C8" i="2"/>
  <c r="L7" i="2"/>
  <c r="C7" i="2"/>
  <c r="L6" i="2"/>
  <c r="C6" i="2"/>
  <c r="H53" i="4" s="1"/>
  <c r="J6" i="4" l="1"/>
  <c r="J11" i="4"/>
  <c r="H13" i="4"/>
  <c r="Z10" i="4" s="1"/>
  <c r="J18" i="4"/>
  <c r="S15" i="4" s="1"/>
  <c r="J23" i="4"/>
  <c r="J27" i="4"/>
  <c r="J28" i="4"/>
  <c r="J29" i="4"/>
  <c r="H32" i="4"/>
  <c r="H35" i="4"/>
  <c r="J37" i="4"/>
  <c r="Z21" i="4" s="1"/>
  <c r="H41" i="4"/>
  <c r="H45" i="4"/>
  <c r="H49" i="4"/>
  <c r="J54" i="4"/>
  <c r="J52" i="4"/>
  <c r="J50" i="4"/>
  <c r="J48" i="4"/>
  <c r="J46" i="4"/>
  <c r="J44" i="4"/>
  <c r="J42" i="4"/>
  <c r="J40" i="4"/>
  <c r="J38" i="4"/>
  <c r="J36" i="4"/>
  <c r="Z22" i="4" s="1"/>
  <c r="J34" i="4"/>
  <c r="J32" i="4"/>
  <c r="J30" i="4"/>
  <c r="S22" i="4" s="1"/>
  <c r="H28" i="4"/>
  <c r="H26" i="4"/>
  <c r="H24" i="4"/>
  <c r="Z13" i="4" s="1"/>
  <c r="B45" i="3" s="1"/>
  <c r="H22" i="4"/>
  <c r="H20" i="4"/>
  <c r="H18" i="4"/>
  <c r="S13" i="4" s="1"/>
  <c r="B48" i="3" s="1"/>
  <c r="H16" i="4"/>
  <c r="H14" i="4"/>
  <c r="H12" i="4"/>
  <c r="Z7" i="4" s="1"/>
  <c r="B69" i="3" s="1"/>
  <c r="H11" i="4"/>
  <c r="J8" i="4"/>
  <c r="H7" i="4"/>
  <c r="H6" i="4"/>
  <c r="H54" i="4"/>
  <c r="H52" i="4"/>
  <c r="H50" i="4"/>
  <c r="H48" i="4"/>
  <c r="Z28" i="4" s="1"/>
  <c r="H46" i="4"/>
  <c r="H44" i="4"/>
  <c r="H42" i="4"/>
  <c r="S25" i="4" s="1"/>
  <c r="B63" i="3" s="1"/>
  <c r="H40" i="4"/>
  <c r="H8" i="4"/>
  <c r="H10" i="4"/>
  <c r="J13" i="4"/>
  <c r="Z8" i="4" s="1"/>
  <c r="C73" i="3" s="1"/>
  <c r="B38" i="3" s="1"/>
  <c r="J14" i="4"/>
  <c r="H15" i="4"/>
  <c r="H19" i="4"/>
  <c r="S14" i="4" s="1"/>
  <c r="C74" i="3" s="1"/>
  <c r="B42" i="3" s="1"/>
  <c r="J24" i="4"/>
  <c r="Z15" i="4" s="1"/>
  <c r="H30" i="4"/>
  <c r="S19" i="4" s="1"/>
  <c r="B35" i="3" s="1"/>
  <c r="H33" i="4"/>
  <c r="J35" i="4"/>
  <c r="H38" i="4"/>
  <c r="J41" i="4"/>
  <c r="J45" i="4"/>
  <c r="S28" i="4" s="1"/>
  <c r="J49" i="4"/>
  <c r="Z26" i="4" s="1"/>
  <c r="C79" i="3" s="1"/>
  <c r="B54" i="3" s="1"/>
  <c r="J53" i="4"/>
  <c r="H9" i="4"/>
  <c r="J10" i="4"/>
  <c r="J15" i="4"/>
  <c r="J16" i="4"/>
  <c r="H17" i="4"/>
  <c r="J19" i="4"/>
  <c r="S16" i="4" s="1"/>
  <c r="J20" i="4"/>
  <c r="H21" i="4"/>
  <c r="H25" i="4"/>
  <c r="Z16" i="4" s="1"/>
  <c r="H31" i="4"/>
  <c r="S20" i="4" s="1"/>
  <c r="C76" i="3" s="1"/>
  <c r="B26" i="3" s="1"/>
  <c r="J33" i="4"/>
  <c r="H36" i="4"/>
  <c r="Z20" i="4" s="1"/>
  <c r="C77" i="3" s="1"/>
  <c r="B51" i="3" s="1"/>
  <c r="H39" i="4"/>
  <c r="H43" i="4"/>
  <c r="S26" i="4" s="1"/>
  <c r="C78" i="3" s="1"/>
  <c r="B66" i="3" s="1"/>
  <c r="H47" i="4"/>
  <c r="H51" i="4"/>
  <c r="Z27" i="4" s="1"/>
  <c r="J53" i="7"/>
  <c r="J51" i="7"/>
  <c r="J49" i="7"/>
  <c r="J47" i="7"/>
  <c r="J45" i="7"/>
  <c r="J43" i="7"/>
  <c r="S27" i="7" s="1"/>
  <c r="C78" i="6" s="1"/>
  <c r="J41" i="7"/>
  <c r="J39" i="7"/>
  <c r="J37" i="7"/>
  <c r="AA22" i="7" s="1"/>
  <c r="J35" i="7"/>
  <c r="J33" i="7"/>
  <c r="J31" i="7"/>
  <c r="J28" i="7"/>
  <c r="H26" i="7"/>
  <c r="H24" i="7"/>
  <c r="AA14" i="7" s="1"/>
  <c r="J22" i="7"/>
  <c r="J20" i="7"/>
  <c r="J18" i="7"/>
  <c r="S15" i="7" s="1"/>
  <c r="C74" i="6" s="1"/>
  <c r="J16" i="7"/>
  <c r="J14" i="7"/>
  <c r="J12" i="7"/>
  <c r="H9" i="7"/>
  <c r="J8" i="7"/>
  <c r="J6" i="7"/>
  <c r="H53" i="7"/>
  <c r="H51" i="7"/>
  <c r="H49" i="7"/>
  <c r="H47" i="7"/>
  <c r="H45" i="7"/>
  <c r="H43" i="7"/>
  <c r="S26" i="7" s="1"/>
  <c r="H41" i="7"/>
  <c r="H39" i="7"/>
  <c r="H37" i="7"/>
  <c r="AA20" i="7" s="1"/>
  <c r="H35" i="7"/>
  <c r="H33" i="7"/>
  <c r="H31" i="7"/>
  <c r="H28" i="7"/>
  <c r="J25" i="7"/>
  <c r="AA16" i="7" s="1"/>
  <c r="H22" i="7"/>
  <c r="H20" i="7"/>
  <c r="H18" i="7"/>
  <c r="S14" i="7" s="1"/>
  <c r="H16" i="7"/>
  <c r="H14" i="7"/>
  <c r="H12" i="7"/>
  <c r="H8" i="7"/>
  <c r="H6" i="7"/>
  <c r="S8" i="7" s="1"/>
  <c r="J52" i="7"/>
  <c r="J50" i="7"/>
  <c r="J48" i="7"/>
  <c r="J46" i="7"/>
  <c r="J44" i="7"/>
  <c r="J42" i="7"/>
  <c r="S29" i="7" s="1"/>
  <c r="J40" i="7"/>
  <c r="J38" i="7"/>
  <c r="J36" i="7"/>
  <c r="AA23" i="7" s="1"/>
  <c r="J34" i="7"/>
  <c r="J32" i="7"/>
  <c r="J30" i="7"/>
  <c r="J29" i="7"/>
  <c r="J27" i="7"/>
  <c r="H25" i="7"/>
  <c r="AA15" i="7" s="1"/>
  <c r="C75" i="6" s="1"/>
  <c r="J23" i="7"/>
  <c r="J21" i="7"/>
  <c r="J19" i="7"/>
  <c r="S17" i="7" s="1"/>
  <c r="J17" i="7"/>
  <c r="J15" i="7"/>
  <c r="J13" i="7"/>
  <c r="J11" i="7"/>
  <c r="J10" i="7"/>
  <c r="J7" i="7"/>
  <c r="S9" i="7" s="1"/>
  <c r="C72" i="6" s="1"/>
  <c r="H52" i="7"/>
  <c r="H50" i="7"/>
  <c r="H48" i="7"/>
  <c r="H46" i="7"/>
  <c r="H44" i="7"/>
  <c r="H42" i="7"/>
  <c r="S28" i="7" s="1"/>
  <c r="H40" i="7"/>
  <c r="H38" i="7"/>
  <c r="H36" i="7"/>
  <c r="AA21" i="7" s="1"/>
  <c r="C77" i="6" s="1"/>
  <c r="H34" i="7"/>
  <c r="H32" i="7"/>
  <c r="H30" i="7"/>
  <c r="H29" i="7"/>
  <c r="H27" i="7"/>
  <c r="J26" i="7"/>
  <c r="J24" i="7"/>
  <c r="AA17" i="7" s="1"/>
  <c r="H23" i="7"/>
  <c r="H21" i="7"/>
  <c r="H19" i="7"/>
  <c r="S16" i="7" s="1"/>
  <c r="H17" i="7"/>
  <c r="H15" i="7"/>
  <c r="H13" i="7"/>
  <c r="H11" i="7"/>
  <c r="H10" i="7"/>
  <c r="J9" i="7"/>
  <c r="H7" i="7"/>
  <c r="S10" i="7" s="1"/>
  <c r="J7" i="4"/>
  <c r="J9" i="4"/>
  <c r="J12" i="4"/>
  <c r="Z9" i="4" s="1"/>
  <c r="J17" i="4"/>
  <c r="J21" i="4"/>
  <c r="J22" i="4"/>
  <c r="H23" i="4"/>
  <c r="J25" i="4"/>
  <c r="Z14" i="4" s="1"/>
  <c r="C75" i="3" s="1"/>
  <c r="B60" i="3" s="1"/>
  <c r="J26" i="4"/>
  <c r="H27" i="4"/>
  <c r="H29" i="4"/>
  <c r="J31" i="4"/>
  <c r="S21" i="4" s="1"/>
  <c r="H34" i="4"/>
  <c r="H37" i="4"/>
  <c r="Z19" i="4" s="1"/>
  <c r="B57" i="3" s="1"/>
  <c r="J39" i="4"/>
  <c r="J43" i="4"/>
  <c r="S27" i="4" s="1"/>
  <c r="J47" i="4"/>
  <c r="J51" i="4"/>
  <c r="Z25" i="4" s="1"/>
  <c r="B32" i="3" s="1"/>
</calcChain>
</file>

<file path=xl/sharedStrings.xml><?xml version="1.0" encoding="utf-8"?>
<sst xmlns="http://schemas.openxmlformats.org/spreadsheetml/2006/main" count="2050" uniqueCount="860">
  <si>
    <t xml:space="preserve"> 2019 康文盃沙灘排球公開賽</t>
  </si>
  <si>
    <t>比賽須知</t>
  </si>
  <si>
    <t>報　　到</t>
  </si>
  <si>
    <t>所有參賽隊伍須於規定時間前15分鐘，向司令台報到。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</si>
  <si>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</si>
  <si>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</si>
  <si>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</si>
  <si>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</si>
  <si>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</si>
  <si>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男子網高2.43米，女子網高2.24米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</si>
  <si>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</si>
  <si>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</si>
  <si>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</si>
  <si>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</si>
  <si>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每隊每局一次暫停,限時30秒,只有隊長可以要求暫停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</si>
  <si>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</si>
  <si>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</si>
  <si>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</si>
  <si>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</si>
  <si>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</si>
  <si>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</si>
  <si>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</si>
  <si>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</si>
  <si>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</si>
  <si>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</si>
  <si>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</si>
  <si>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</si>
  <si>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</si>
  <si>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</si>
  <si>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</si>
  <si>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</si>
  <si>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</si>
  <si>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</si>
  <si>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</si>
  <si>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</si>
  <si>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</si>
  <si>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</si>
  <si>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</si>
  <si>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</si>
  <si>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</si>
  <si>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>Mens' net: 2.43m ; Womens' net: 2.24m</t>
  </si>
  <si>
    <t>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</si>
  <si>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</si>
  <si>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</si>
  <si>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</si>
  <si>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t>種子隊名單(表二)</t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</si>
  <si>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</si>
  <si>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</si>
  <si>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</si>
  <si>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</si>
  <si>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</si>
  <si>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</si>
  <si>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</si>
  <si>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</si>
  <si>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</si>
  <si>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</si>
  <si>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</si>
  <si>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t>球員1</t>
  </si>
  <si>
    <t>註冊編號</t>
  </si>
  <si>
    <t>Points</t>
  </si>
  <si>
    <t>球員2</t>
  </si>
  <si>
    <t>備註</t>
  </si>
  <si>
    <t>球隊積分</t>
  </si>
  <si>
    <t>球員積分</t>
  </si>
  <si>
    <t>SCAA L&amp;M</t>
  </si>
  <si>
    <t>徐錦龍</t>
  </si>
  <si>
    <t>M323</t>
  </si>
  <si>
    <t>楊博文</t>
  </si>
  <si>
    <t>M337</t>
  </si>
  <si>
    <t>A1</t>
  </si>
  <si>
    <t>2R</t>
  </si>
  <si>
    <t>黃俊偉</t>
  </si>
  <si>
    <t>M112</t>
  </si>
  <si>
    <t>黃冠邦</t>
  </si>
  <si>
    <t>M202</t>
  </si>
  <si>
    <t>B1</t>
  </si>
  <si>
    <t>ALPS</t>
  </si>
  <si>
    <t>陳煒傑</t>
  </si>
  <si>
    <t>M936</t>
  </si>
  <si>
    <t>王沛林</t>
  </si>
  <si>
    <t>M227</t>
  </si>
  <si>
    <t>C1</t>
  </si>
  <si>
    <t>ALPS-唔衝</t>
  </si>
  <si>
    <t>劉卓然</t>
  </si>
  <si>
    <t>M934</t>
  </si>
  <si>
    <t>饒明淦</t>
  </si>
  <si>
    <t>M751</t>
  </si>
  <si>
    <t>D1</t>
  </si>
  <si>
    <t>ALPS LC</t>
  </si>
  <si>
    <t>張綽航</t>
  </si>
  <si>
    <t>M639</t>
  </si>
  <si>
    <t>李俊傑</t>
  </si>
  <si>
    <t>M676</t>
  </si>
  <si>
    <t>E1</t>
  </si>
  <si>
    <t>ALPS-129</t>
  </si>
  <si>
    <t>簡詩恆</t>
  </si>
  <si>
    <t>M891</t>
  </si>
  <si>
    <t>古顯庭</t>
  </si>
  <si>
    <t>M331</t>
  </si>
  <si>
    <t>F1</t>
  </si>
  <si>
    <t>ALPS-TW</t>
  </si>
  <si>
    <t>謝鍵泓</t>
  </si>
  <si>
    <t>M762</t>
  </si>
  <si>
    <t>黃嘉潤</t>
  </si>
  <si>
    <t>M556</t>
  </si>
  <si>
    <t>G1</t>
  </si>
  <si>
    <t>AJ</t>
  </si>
  <si>
    <t>文駿軒</t>
  </si>
  <si>
    <t>M845</t>
  </si>
  <si>
    <t>林惠龍</t>
  </si>
  <si>
    <t>M744</t>
  </si>
  <si>
    <t>H1</t>
  </si>
  <si>
    <t>ALPS-cheap drink</t>
  </si>
  <si>
    <t>陳嘉浩</t>
  </si>
  <si>
    <t>M750</t>
  </si>
  <si>
    <t>陳樂恆</t>
  </si>
  <si>
    <t>M670</t>
  </si>
  <si>
    <t>H2</t>
  </si>
  <si>
    <t>SKTL</t>
  </si>
  <si>
    <t>余天樂</t>
  </si>
  <si>
    <t>M342</t>
  </si>
  <si>
    <t>廖樞麒</t>
  </si>
  <si>
    <t>M552</t>
  </si>
  <si>
    <t>G2</t>
  </si>
  <si>
    <t>ALPS-智威係我地</t>
  </si>
  <si>
    <t>陳鉅威</t>
  </si>
  <si>
    <t>M880</t>
  </si>
  <si>
    <t>張智行</t>
  </si>
  <si>
    <t>M729</t>
  </si>
  <si>
    <t>F2</t>
  </si>
  <si>
    <t>ALPS-我要買Ferrari</t>
  </si>
  <si>
    <t>葉志誠</t>
  </si>
  <si>
    <t>M802</t>
  </si>
  <si>
    <t>李宇煌</t>
  </si>
  <si>
    <t>M330</t>
  </si>
  <si>
    <t>E2</t>
  </si>
  <si>
    <t>SCAA YA</t>
  </si>
  <si>
    <t>張海鷹</t>
  </si>
  <si>
    <t>M103</t>
  </si>
  <si>
    <t>丘至剛</t>
  </si>
  <si>
    <t>M550</t>
  </si>
  <si>
    <t>D2</t>
  </si>
  <si>
    <t xml:space="preserve">Ivan &amp; Pak </t>
  </si>
  <si>
    <t>林柏均</t>
  </si>
  <si>
    <t>M179</t>
  </si>
  <si>
    <t>雲維華</t>
  </si>
  <si>
    <t>M798</t>
  </si>
  <si>
    <t>C2</t>
  </si>
  <si>
    <t>消防處</t>
  </si>
  <si>
    <t>張志坤</t>
  </si>
  <si>
    <t>M332</t>
  </si>
  <si>
    <t>黃英彰</t>
  </si>
  <si>
    <t>M931</t>
  </si>
  <si>
    <t>B2</t>
  </si>
  <si>
    <t>Take it EZ</t>
  </si>
  <si>
    <t>黃駿安</t>
  </si>
  <si>
    <t>M291</t>
  </si>
  <si>
    <t>Thorsten Flaquiere</t>
  </si>
  <si>
    <t>M870</t>
  </si>
  <si>
    <t>A2</t>
  </si>
  <si>
    <t>A2, A3</t>
  </si>
  <si>
    <t>SCAA K&amp;L</t>
  </si>
  <si>
    <t>柳凱富</t>
  </si>
  <si>
    <t>M806</t>
  </si>
  <si>
    <t>甘力軒</t>
  </si>
  <si>
    <t>M373</t>
  </si>
  <si>
    <t>A3</t>
  </si>
  <si>
    <t>SBDW</t>
  </si>
  <si>
    <t>王龍</t>
  </si>
  <si>
    <t>M561</t>
  </si>
  <si>
    <t>莊紀來</t>
  </si>
  <si>
    <t>M229</t>
  </si>
  <si>
    <t>B3</t>
  </si>
  <si>
    <t>撈碧鵰</t>
  </si>
  <si>
    <t>陳暐晴</t>
  </si>
  <si>
    <t>M642</t>
  </si>
  <si>
    <t>黃志傑</t>
  </si>
  <si>
    <t>M704</t>
  </si>
  <si>
    <t>C3</t>
  </si>
  <si>
    <t>熱情的麻鷹</t>
  </si>
  <si>
    <t>李健禧</t>
  </si>
  <si>
    <t>M843</t>
  </si>
  <si>
    <t>張永暉</t>
  </si>
  <si>
    <t>M887</t>
  </si>
  <si>
    <t>D3</t>
  </si>
  <si>
    <t>我叫你</t>
  </si>
  <si>
    <t>譚洭倫</t>
  </si>
  <si>
    <t>M514</t>
  </si>
  <si>
    <t>蘇俊傑</t>
  </si>
  <si>
    <t>M895</t>
  </si>
  <si>
    <t>E3</t>
  </si>
  <si>
    <t>紅藍</t>
  </si>
  <si>
    <t>陳品全</t>
  </si>
  <si>
    <t>M630</t>
  </si>
  <si>
    <t>鄭晉宏</t>
  </si>
  <si>
    <t>M629</t>
  </si>
  <si>
    <t>F3</t>
  </si>
  <si>
    <t>蔡偉傑</t>
  </si>
  <si>
    <t>M205</t>
  </si>
  <si>
    <t>張富鍵</t>
  </si>
  <si>
    <t>M228</t>
  </si>
  <si>
    <t>H3</t>
  </si>
  <si>
    <t>G3, H3</t>
  </si>
  <si>
    <t>小矮人2.0</t>
  </si>
  <si>
    <t>曾毅斌</t>
  </si>
  <si>
    <t>M910</t>
  </si>
  <si>
    <t>莫皓智</t>
  </si>
  <si>
    <t>M906</t>
  </si>
  <si>
    <t>G3</t>
  </si>
  <si>
    <t>H4</t>
  </si>
  <si>
    <t>ALPS-MJ</t>
  </si>
  <si>
    <t>李梓恆</t>
  </si>
  <si>
    <t>M568</t>
  </si>
  <si>
    <t>勞永鏗</t>
  </si>
  <si>
    <t>M667</t>
  </si>
  <si>
    <t>QT10</t>
  </si>
  <si>
    <t>粉紅兵團</t>
  </si>
  <si>
    <t>林逸朗</t>
  </si>
  <si>
    <t>M974</t>
  </si>
  <si>
    <t>劉卓楠</t>
  </si>
  <si>
    <t>M964</t>
  </si>
  <si>
    <t>QT9</t>
  </si>
  <si>
    <t>F4</t>
  </si>
  <si>
    <t>yammer1隊</t>
  </si>
  <si>
    <t>廖家勤</t>
  </si>
  <si>
    <t>M625</t>
  </si>
  <si>
    <t>關梓烽</t>
  </si>
  <si>
    <t>M890</t>
  </si>
  <si>
    <t>QT8</t>
  </si>
  <si>
    <t>D4</t>
  </si>
  <si>
    <t>ALPS-平均米九</t>
  </si>
  <si>
    <t>林琪豐</t>
  </si>
  <si>
    <t>M624</t>
  </si>
  <si>
    <t>蔡國培</t>
  </si>
  <si>
    <t>M626</t>
  </si>
  <si>
    <t>QT6</t>
  </si>
  <si>
    <t>QT7, QT6</t>
  </si>
  <si>
    <t>K pak</t>
  </si>
  <si>
    <t>李勤昌</t>
  </si>
  <si>
    <t>M682</t>
  </si>
  <si>
    <t>黃栢軒</t>
  </si>
  <si>
    <t>M621</t>
  </si>
  <si>
    <t>QT7</t>
  </si>
  <si>
    <t>FROG</t>
  </si>
  <si>
    <t>馮力揚</t>
  </si>
  <si>
    <t>M978</t>
  </si>
  <si>
    <t>黃悅峰</t>
  </si>
  <si>
    <t>M980</t>
  </si>
  <si>
    <t>QT5</t>
  </si>
  <si>
    <t>B4</t>
  </si>
  <si>
    <t>禾你陞</t>
  </si>
  <si>
    <t>程文達</t>
  </si>
  <si>
    <t>M224</t>
  </si>
  <si>
    <t>杜顯陞</t>
  </si>
  <si>
    <t>M214</t>
  </si>
  <si>
    <t>QT4</t>
  </si>
  <si>
    <t>S&amp;M</t>
  </si>
  <si>
    <t>李晉瑋</t>
  </si>
  <si>
    <t>M949</t>
  </si>
  <si>
    <t>林子聰</t>
  </si>
  <si>
    <t>M957</t>
  </si>
  <si>
    <t>QT3</t>
  </si>
  <si>
    <t>C4</t>
  </si>
  <si>
    <t>晞其隊</t>
  </si>
  <si>
    <t>陳朗晞</t>
  </si>
  <si>
    <t>NEW</t>
  </si>
  <si>
    <t>李泯其</t>
  </si>
  <si>
    <t>M954</t>
  </si>
  <si>
    <t>QT5, QT6, QT7, QT8, QT9, QT10</t>
  </si>
  <si>
    <t>隨心</t>
  </si>
  <si>
    <t>張俊彥</t>
  </si>
  <si>
    <t>M719</t>
  </si>
  <si>
    <t>譚錦鴻</t>
  </si>
  <si>
    <t>M814</t>
  </si>
  <si>
    <t>E4</t>
  </si>
  <si>
    <t>北極熊</t>
  </si>
  <si>
    <t>張淦邦</t>
  </si>
  <si>
    <t>M184</t>
  </si>
  <si>
    <t>林敬淳</t>
  </si>
  <si>
    <t>M187</t>
  </si>
  <si>
    <t>G4</t>
  </si>
  <si>
    <t>Forcesaders</t>
  </si>
  <si>
    <t>林永豪</t>
  </si>
  <si>
    <t>M336</t>
  </si>
  <si>
    <t>李霆峯</t>
  </si>
  <si>
    <t>M213</t>
  </si>
  <si>
    <t>Swc</t>
  </si>
  <si>
    <t>梁景嵐</t>
  </si>
  <si>
    <t>M829</t>
  </si>
  <si>
    <t>李烈峰</t>
  </si>
  <si>
    <t>M899</t>
  </si>
  <si>
    <t>Old Master Q</t>
  </si>
  <si>
    <t>方武輝</t>
  </si>
  <si>
    <t>M946</t>
  </si>
  <si>
    <t>陳展弘</t>
  </si>
  <si>
    <t>M245</t>
  </si>
  <si>
    <t>雞地名校</t>
  </si>
  <si>
    <t>張澔銘</t>
  </si>
  <si>
    <t>陳震宇</t>
  </si>
  <si>
    <t>QT2</t>
  </si>
  <si>
    <t>QT1, QT1, QT2, QT2</t>
  </si>
  <si>
    <t>白約翰雙胞胎</t>
  </si>
  <si>
    <t>孫俊桉</t>
  </si>
  <si>
    <t>莊浩維</t>
  </si>
  <si>
    <t>QT1</t>
  </si>
  <si>
    <t>A4</t>
  </si>
  <si>
    <t>SCAA 99</t>
  </si>
  <si>
    <t>陸俊勤</t>
  </si>
  <si>
    <t>M766</t>
  </si>
  <si>
    <t>Khan Ahmed</t>
  </si>
  <si>
    <t>M972</t>
  </si>
  <si>
    <t>盧幹庭</t>
  </si>
  <si>
    <t>M592</t>
  </si>
  <si>
    <t>蘇浚軒</t>
  </si>
  <si>
    <t>M593</t>
  </si>
  <si>
    <t>勝出隊伍</t>
  </si>
  <si>
    <t>vs</t>
  </si>
  <si>
    <t>QT1進入QT3</t>
  </si>
  <si>
    <t>0:15, 0:15</t>
  </si>
  <si>
    <t>白約翰雙胞胎 NO SHOW</t>
  </si>
  <si>
    <t>QT2進入QT4</t>
  </si>
  <si>
    <t>15:0, 15:0</t>
  </si>
  <si>
    <t>盧幹庭 NO SHOW</t>
  </si>
  <si>
    <t>QT3進入A4</t>
  </si>
  <si>
    <t>15:10, 15:8</t>
  </si>
  <si>
    <t>QT4進入B4</t>
  </si>
  <si>
    <t>8:15, 17:26, 8:15</t>
  </si>
  <si>
    <t>QT5進入C4</t>
  </si>
  <si>
    <t>19:17, 13:15, 13:15</t>
  </si>
  <si>
    <t>QT6進入D4</t>
  </si>
  <si>
    <t>15:5, 15:6</t>
  </si>
  <si>
    <t>QT7進入E4</t>
  </si>
  <si>
    <t>7:15, 15:12, 6:15</t>
  </si>
  <si>
    <t>QT8進入F4</t>
  </si>
  <si>
    <t>15:5, 15:9</t>
  </si>
  <si>
    <t>QT9進入G4</t>
  </si>
  <si>
    <t>12:15, 5:15</t>
  </si>
  <si>
    <t>QT10進入H4</t>
  </si>
  <si>
    <t>15:8, 15:9</t>
  </si>
  <si>
    <t>男子組</t>
  </si>
  <si>
    <r>
      <rPr>
        <sz val="12"/>
        <color rgb="FF000000"/>
        <rFont val="Microsoft YaHei"/>
        <family val="2"/>
        <charset val="136"/>
      </rPr>
      <t>a.</t>
    </r>
    <r>
      <rPr>
        <sz val="7"/>
        <color rgb="FF000000"/>
        <rFont val="Microsoft YaHei"/>
        <family val="2"/>
        <charset val="136"/>
      </rPr>
      <t xml:space="preserve">        </t>
    </r>
    <r>
      <rPr>
        <sz val="12"/>
        <color rgb="FF000000"/>
        <rFont val="Microsoft YaHei"/>
        <family val="2"/>
        <charset val="136"/>
      </rPr>
      <t>分組方法：</t>
    </r>
  </si>
  <si>
    <r>
      <rPr>
        <sz val="12"/>
        <color rgb="FF000000"/>
        <rFont val="Microsoft YaHei"/>
        <family val="2"/>
        <charset val="136"/>
      </rPr>
      <t>i、</t>
    </r>
    <r>
      <rPr>
        <sz val="7"/>
        <color rgb="FF000000"/>
        <rFont val="Microsoft YaHei"/>
        <family val="2"/>
        <charset val="136"/>
      </rPr>
      <t xml:space="preserve">    </t>
    </r>
    <r>
      <rPr>
        <sz val="12"/>
        <color rgb="FF000000"/>
        <rFont val="Microsoft YaHei"/>
        <family val="2"/>
        <charset val="136"/>
      </rPr>
      <t>以種子分（SEEDING POINT）排列種子隊。</t>
    </r>
  </si>
  <si>
    <r>
      <rPr>
        <sz val="12"/>
        <rFont val="Microsoft YaHei"/>
        <family val="2"/>
        <charset val="136"/>
      </rPr>
      <t>ii、</t>
    </r>
    <r>
      <rPr>
        <sz val="7"/>
        <rFont val="Microsoft YaHei"/>
        <family val="2"/>
        <charset val="136"/>
      </rPr>
      <t xml:space="preserve">  </t>
    </r>
    <r>
      <rPr>
        <sz val="12"/>
        <rFont val="Microsoft YaHei"/>
        <family val="2"/>
        <charset val="136"/>
      </rPr>
      <t>第1至第24種子依次編入A至H組。</t>
    </r>
  </si>
  <si>
    <r>
      <rPr>
        <sz val="12"/>
        <rFont val="Microsoft YaHei"/>
        <family val="2"/>
        <charset val="136"/>
      </rPr>
      <t>iii、</t>
    </r>
    <r>
      <rPr>
        <sz val="7"/>
        <rFont val="Microsoft YaHei"/>
        <family val="2"/>
        <charset val="136"/>
      </rPr>
      <t xml:space="preserve"> </t>
    </r>
    <r>
      <rPr>
        <sz val="12"/>
        <rFont val="Microsoft YaHei"/>
        <family val="2"/>
        <charset val="136"/>
      </rPr>
      <t>其餘隊伍根據抽籤及資格賽成績分配於各組內。</t>
    </r>
  </si>
  <si>
    <t>A</t>
  </si>
  <si>
    <t>B</t>
  </si>
  <si>
    <t>C</t>
  </si>
  <si>
    <t>D</t>
  </si>
  <si>
    <t>E</t>
  </si>
  <si>
    <t>F</t>
  </si>
  <si>
    <t>G</t>
  </si>
  <si>
    <t>H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</si>
  <si>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</si>
  <si>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</si>
  <si>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</si>
  <si>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</si>
  <si>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</si>
  <si>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</si>
  <si>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</si>
  <si>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</si>
  <si>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SEED#16</t>
  </si>
  <si>
    <t>SEED#15</t>
  </si>
  <si>
    <t>SEED#14</t>
  </si>
  <si>
    <t>SEED#13</t>
  </si>
  <si>
    <t>SEED#12</t>
  </si>
  <si>
    <t>SEED#11</t>
  </si>
  <si>
    <t>SEED#10</t>
  </si>
  <si>
    <t>SEED#9</t>
  </si>
  <si>
    <t>SEED#17</t>
  </si>
  <si>
    <t>SEED#18</t>
  </si>
  <si>
    <t>SEED#19</t>
  </si>
  <si>
    <t>SEED#20</t>
  </si>
  <si>
    <t>SEED#21</t>
  </si>
  <si>
    <t>SEED#22</t>
  </si>
  <si>
    <t>SEED#23</t>
  </si>
  <si>
    <t>SEED#24</t>
  </si>
  <si>
    <t>QT1勝方進入QT3</t>
  </si>
  <si>
    <t>QT2勝方進入QT4</t>
  </si>
  <si>
    <t>小組單循環比賽中得分由高至低依次排名次。首次名晉級。</t>
  </si>
  <si>
    <t>第三名為名次17得48種子分。</t>
  </si>
  <si>
    <t>第四名為名次25得36種子分。</t>
  </si>
  <si>
    <t>16隊進行淘汰賽，賽出1至9名次。</t>
  </si>
  <si>
    <t>M1</t>
  </si>
  <si>
    <t>M9</t>
  </si>
  <si>
    <t>M2</t>
  </si>
  <si>
    <t>M13</t>
  </si>
  <si>
    <t>M3</t>
  </si>
  <si>
    <t>M10</t>
  </si>
  <si>
    <t>M4</t>
  </si>
  <si>
    <t>M16</t>
  </si>
  <si>
    <t>Final 1/2 places</t>
  </si>
  <si>
    <t>M5</t>
  </si>
  <si>
    <t>M11</t>
  </si>
  <si>
    <t>M6</t>
  </si>
  <si>
    <t>M14</t>
  </si>
  <si>
    <t>M7</t>
  </si>
  <si>
    <t>M12</t>
  </si>
  <si>
    <t>M15</t>
  </si>
  <si>
    <t>Final 3/4 places</t>
  </si>
  <si>
    <t>M8</t>
  </si>
  <si>
    <t>1st</t>
  </si>
  <si>
    <t>pts</t>
  </si>
  <si>
    <t>2nd</t>
  </si>
  <si>
    <t>3rd</t>
  </si>
  <si>
    <t>4th</t>
  </si>
  <si>
    <t>5th</t>
  </si>
  <si>
    <t>9th</t>
  </si>
  <si>
    <t>17th</t>
  </si>
  <si>
    <t>25th</t>
  </si>
  <si>
    <t>Playing Schedule (Men's)</t>
  </si>
  <si>
    <t>賽程表 (男子組)</t>
  </si>
  <si>
    <t>局數</t>
  </si>
  <si>
    <t>分數</t>
  </si>
  <si>
    <t>POOL</t>
  </si>
  <si>
    <t>Group</t>
  </si>
  <si>
    <t>TEAMS</t>
  </si>
  <si>
    <t>TEAM A</t>
  </si>
  <si>
    <t>TEAM B</t>
  </si>
  <si>
    <t>分組</t>
  </si>
  <si>
    <t>Match No.</t>
  </si>
  <si>
    <t>對賽隊</t>
  </si>
  <si>
    <t>Vs</t>
  </si>
  <si>
    <t>21:11, 21:10</t>
  </si>
  <si>
    <t>Position</t>
  </si>
  <si>
    <t>Win</t>
  </si>
  <si>
    <t>Draw</t>
  </si>
  <si>
    <t>Loss</t>
  </si>
  <si>
    <t>21:12, 21:13</t>
  </si>
  <si>
    <t>21:13, 21:10</t>
  </si>
  <si>
    <t>21:9, 21:9</t>
  </si>
  <si>
    <t>19:21, 21:17</t>
  </si>
  <si>
    <t>21:19, 21:13</t>
  </si>
  <si>
    <t>21:10, 21:15</t>
  </si>
  <si>
    <t>13:21, 10:21</t>
  </si>
  <si>
    <t>21:17, 21:13</t>
  </si>
  <si>
    <t>16:21, 15:21</t>
  </si>
  <si>
    <t>21:16, 21:18</t>
  </si>
  <si>
    <t>21:12, 21:14</t>
  </si>
  <si>
    <t>21:6, 21:12</t>
  </si>
  <si>
    <t>21:5, 21:8</t>
  </si>
  <si>
    <t>21:5, 21:10</t>
  </si>
  <si>
    <t>21:8, 21:15</t>
  </si>
  <si>
    <t>11:21, 10:21</t>
  </si>
  <si>
    <t>21:13, 21:17</t>
  </si>
  <si>
    <t>13:21, 21:13</t>
  </si>
  <si>
    <t>5:21, 15:21</t>
  </si>
  <si>
    <t>21:0, 21:0</t>
  </si>
  <si>
    <t>21:8, 21:10</t>
  </si>
  <si>
    <t>21:7, 21:8</t>
  </si>
  <si>
    <t>21:18, 21:19</t>
  </si>
  <si>
    <t>21:8, 21:13</t>
  </si>
  <si>
    <t>21:18, 21:16</t>
  </si>
  <si>
    <t>21:16, 21:12</t>
  </si>
  <si>
    <t>21:15, 21:10</t>
  </si>
  <si>
    <t>23:21, 21:14</t>
  </si>
  <si>
    <t>21:9, 21:15</t>
  </si>
  <si>
    <t>21:19, 21:14</t>
  </si>
  <si>
    <t>21:10, 21:18</t>
  </si>
  <si>
    <t>25:23, 15:21</t>
  </si>
  <si>
    <t>16:21, 21:15</t>
  </si>
  <si>
    <t>21:9, 21:11</t>
  </si>
  <si>
    <t>21:14, 21:19</t>
  </si>
  <si>
    <t>21:17, 16:21</t>
  </si>
  <si>
    <t>21:18, 21:14</t>
  </si>
  <si>
    <t>0:21, 0:21</t>
  </si>
  <si>
    <t>AJ NO SHOW</t>
  </si>
  <si>
    <t>21:13, 20:22</t>
  </si>
  <si>
    <t>14:21, 16:21</t>
  </si>
  <si>
    <t>21:18, 17:21</t>
  </si>
  <si>
    <t>ST</t>
  </si>
  <si>
    <t>杜詠彤</t>
  </si>
  <si>
    <t>F530</t>
  </si>
  <si>
    <t>江卓儀</t>
  </si>
  <si>
    <t>F115</t>
  </si>
  <si>
    <t xml:space="preserve">Oppa Korean Restaurant </t>
  </si>
  <si>
    <t>歐陽瑋欣</t>
  </si>
  <si>
    <t>F538</t>
  </si>
  <si>
    <t>古蓉蓉</t>
  </si>
  <si>
    <t>F395</t>
  </si>
  <si>
    <t>羚靖</t>
  </si>
  <si>
    <t>黃雯靖</t>
  </si>
  <si>
    <t>F681</t>
  </si>
  <si>
    <t>曾岳羚</t>
  </si>
  <si>
    <t>F735</t>
  </si>
  <si>
    <t>蠢嵐</t>
  </si>
  <si>
    <t>吳詠嵐</t>
  </si>
  <si>
    <t>F628</t>
  </si>
  <si>
    <t>駱純</t>
  </si>
  <si>
    <t>F599</t>
  </si>
  <si>
    <t xml:space="preserve">Pillar Sports </t>
  </si>
  <si>
    <t>盧慧茵</t>
  </si>
  <si>
    <t>F202</t>
  </si>
  <si>
    <t>袁廷芝</t>
  </si>
  <si>
    <t>F153</t>
  </si>
  <si>
    <t>Reunion</t>
  </si>
  <si>
    <t>任頌欣</t>
  </si>
  <si>
    <t>F585</t>
  </si>
  <si>
    <t>劉天慧</t>
  </si>
  <si>
    <t>F142</t>
  </si>
  <si>
    <t>SURVIVOR</t>
  </si>
  <si>
    <t>梁倩橋</t>
  </si>
  <si>
    <t>F583</t>
  </si>
  <si>
    <t>馮可盈</t>
  </si>
  <si>
    <t>F582</t>
  </si>
  <si>
    <t>筱瑩</t>
  </si>
  <si>
    <t>陳筱琳</t>
  </si>
  <si>
    <t>F750</t>
  </si>
  <si>
    <t>馬曉瑩</t>
  </si>
  <si>
    <t>F757</t>
  </si>
  <si>
    <t>Yumika</t>
  </si>
  <si>
    <t>楊紫霞</t>
  </si>
  <si>
    <t>F439</t>
  </si>
  <si>
    <t>陳秋穎</t>
  </si>
  <si>
    <t>F105</t>
  </si>
  <si>
    <t>吳黎</t>
  </si>
  <si>
    <t>吳玥嬈</t>
  </si>
  <si>
    <t>F609</t>
  </si>
  <si>
    <t>黎子悠</t>
  </si>
  <si>
    <t>奸巴爹</t>
  </si>
  <si>
    <t>林穎哲</t>
  </si>
  <si>
    <t>F611</t>
  </si>
  <si>
    <t>黃雪怡</t>
  </si>
  <si>
    <t>F773</t>
  </si>
  <si>
    <t>洋玉</t>
  </si>
  <si>
    <t>劉錦玉</t>
  </si>
  <si>
    <t>F631</t>
  </si>
  <si>
    <t xml:space="preserve">黎子洋 </t>
  </si>
  <si>
    <t xml:space="preserve">ABC </t>
  </si>
  <si>
    <t>余凱婷</t>
  </si>
  <si>
    <t>F660</t>
  </si>
  <si>
    <t>劉顥婷</t>
  </si>
  <si>
    <t>F745</t>
  </si>
  <si>
    <t>唔知叫咩呀</t>
  </si>
  <si>
    <t>張芳婷</t>
  </si>
  <si>
    <t>F616</t>
  </si>
  <si>
    <t>梁詩蕊</t>
  </si>
  <si>
    <t>F595</t>
  </si>
  <si>
    <t xml:space="preserve">Glory </t>
  </si>
  <si>
    <t>石珈甄</t>
  </si>
  <si>
    <t>F636</t>
  </si>
  <si>
    <t>林淑怡</t>
  </si>
  <si>
    <t>F675</t>
  </si>
  <si>
    <t>A2, B2, A3</t>
  </si>
  <si>
    <t>Limit</t>
  </si>
  <si>
    <t>陳嬿而</t>
  </si>
  <si>
    <t>F788</t>
  </si>
  <si>
    <t>黎曉彤</t>
  </si>
  <si>
    <t>F792</t>
  </si>
  <si>
    <t>J &amp; M</t>
  </si>
  <si>
    <t>廖美恩</t>
  </si>
  <si>
    <t>F437</t>
  </si>
  <si>
    <t>布諾珩</t>
  </si>
  <si>
    <t>F584</t>
  </si>
  <si>
    <t>BUTTERFLY S.</t>
  </si>
  <si>
    <t>黎佩瑩</t>
  </si>
  <si>
    <t>F588</t>
  </si>
  <si>
    <t>呂惠敏</t>
  </si>
  <si>
    <t>F589</t>
  </si>
  <si>
    <t>爭氣</t>
  </si>
  <si>
    <t>吳學怡</t>
  </si>
  <si>
    <t>F789</t>
  </si>
  <si>
    <t>柯均宜</t>
  </si>
  <si>
    <t>F506</t>
  </si>
  <si>
    <t>小藍</t>
  </si>
  <si>
    <t>周學林</t>
  </si>
  <si>
    <t>F743</t>
  </si>
  <si>
    <t>李慧賢</t>
  </si>
  <si>
    <t>毛毛</t>
  </si>
  <si>
    <t>方慧敏</t>
  </si>
  <si>
    <t>F758</t>
  </si>
  <si>
    <t>毛凱茵</t>
  </si>
  <si>
    <t>F201</t>
  </si>
  <si>
    <t>求奇</t>
  </si>
  <si>
    <t>黃詠雪</t>
  </si>
  <si>
    <t>F772</t>
  </si>
  <si>
    <t>吳希瑜</t>
  </si>
  <si>
    <t>F774</t>
  </si>
  <si>
    <t>F3, G3</t>
  </si>
  <si>
    <t>C.M</t>
  </si>
  <si>
    <t>麥穎恩</t>
  </si>
  <si>
    <t>F672</t>
  </si>
  <si>
    <t>陳雅麗</t>
  </si>
  <si>
    <t>撻Q達人</t>
  </si>
  <si>
    <t>陸珈慧</t>
  </si>
  <si>
    <t>王熙晴</t>
  </si>
  <si>
    <t>GG</t>
  </si>
  <si>
    <t>吳樂彤</t>
  </si>
  <si>
    <t>F148</t>
  </si>
  <si>
    <t>黎寶儀</t>
  </si>
  <si>
    <t>F564</t>
  </si>
  <si>
    <t>翠詩</t>
  </si>
  <si>
    <t>吳翠怡</t>
  </si>
  <si>
    <t>崔珮詩</t>
  </si>
  <si>
    <t>銀芽</t>
  </si>
  <si>
    <t>張詩雅</t>
  </si>
  <si>
    <t>F237</t>
  </si>
  <si>
    <t>黎曉文</t>
  </si>
  <si>
    <t>F432</t>
  </si>
  <si>
    <t>Mikasa</t>
  </si>
  <si>
    <t>鄭卓伶</t>
  </si>
  <si>
    <t>陳曉琪</t>
  </si>
  <si>
    <t>D4, E4</t>
  </si>
  <si>
    <t>jojo and jac</t>
  </si>
  <si>
    <t>柯栩華</t>
  </si>
  <si>
    <t>江卓瑩</t>
  </si>
  <si>
    <t>Puipui</t>
  </si>
  <si>
    <t>吳佩兒</t>
  </si>
  <si>
    <t>F708</t>
  </si>
  <si>
    <t>鄧琪霈</t>
  </si>
  <si>
    <t>F754</t>
  </si>
  <si>
    <t>B4, C4</t>
  </si>
  <si>
    <t>啫喱冰冰</t>
  </si>
  <si>
    <t>何慧恩</t>
  </si>
  <si>
    <t>F179</t>
  </si>
  <si>
    <t>周影楣</t>
  </si>
  <si>
    <t>F531</t>
  </si>
  <si>
    <t>BYE</t>
  </si>
  <si>
    <t>女子組</t>
  </si>
  <si>
    <t>ii、  第1至第31種子依次編入A至H組。</t>
  </si>
  <si>
    <r>
      <rPr>
        <sz val="12"/>
        <rFont val="Microsoft YaHei"/>
        <family val="2"/>
        <charset val="136"/>
      </rPr>
      <t>iii、</t>
    </r>
    <r>
      <rPr>
        <sz val="7"/>
        <rFont val="Microsoft YaHei"/>
        <family val="2"/>
        <charset val="136"/>
      </rPr>
      <t xml:space="preserve"> </t>
    </r>
    <r>
      <rPr>
        <sz val="12"/>
        <rFont val="Microsoft YaHei"/>
        <family val="2"/>
        <charset val="136"/>
      </rPr>
      <t>其餘隊伍根據抽籤分配於各組內。</t>
    </r>
  </si>
  <si>
    <t>SEED#31</t>
  </si>
  <si>
    <t>SEED#30</t>
  </si>
  <si>
    <t>SEED#29</t>
  </si>
  <si>
    <t>SEED#28</t>
  </si>
  <si>
    <t>SEED#27</t>
  </si>
  <si>
    <t>SEED#26</t>
  </si>
  <si>
    <t>SEED#25</t>
  </si>
  <si>
    <t>W1</t>
  </si>
  <si>
    <t>求奇 NO SHOW</t>
  </si>
  <si>
    <t>W9</t>
  </si>
  <si>
    <t>W2</t>
  </si>
  <si>
    <t>21:18, 21:18</t>
  </si>
  <si>
    <t>W13</t>
  </si>
  <si>
    <t>W3</t>
  </si>
  <si>
    <t>W10</t>
  </si>
  <si>
    <t>W4</t>
  </si>
  <si>
    <t>8:21, 5:21</t>
  </si>
  <si>
    <t>W16</t>
  </si>
  <si>
    <t>W5</t>
  </si>
  <si>
    <t>W11</t>
  </si>
  <si>
    <t>W6</t>
  </si>
  <si>
    <t>19:21, 21:13, 15:9</t>
  </si>
  <si>
    <t>W14</t>
  </si>
  <si>
    <t>W7</t>
  </si>
  <si>
    <t>Glory NO SHOW</t>
  </si>
  <si>
    <t>W12</t>
  </si>
  <si>
    <t>W15</t>
  </si>
  <si>
    <t>W8</t>
  </si>
  <si>
    <t>GG NO SHOW</t>
  </si>
  <si>
    <t>Playing Schedule (Women's)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</si>
  <si>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36"/>
      </rPr>
      <t>(</t>
    </r>
    <r>
      <rPr>
        <b/>
        <sz val="18"/>
        <rFont val="微軟正黑體"/>
        <family val="2"/>
        <charset val="136"/>
      </rPr>
      <t>女子組</t>
    </r>
    <r>
      <rPr>
        <b/>
        <sz val="18"/>
        <rFont val="Calibri"/>
        <family val="2"/>
        <charset val="136"/>
      </rPr>
      <t>)</t>
    </r>
  </si>
  <si>
    <t>J&amp;M NO SHOW</t>
  </si>
  <si>
    <t>Glory forfeits - #2 injured</t>
  </si>
  <si>
    <t>Puipui NO SHOW</t>
  </si>
  <si>
    <t>23:21, 13:21</t>
  </si>
  <si>
    <t>21:13, 21:4</t>
  </si>
  <si>
    <t>21:8, 21:12</t>
  </si>
  <si>
    <t>21:12, 21:9</t>
  </si>
  <si>
    <t>21:13, 21:14</t>
  </si>
  <si>
    <t>21:19, 9:21</t>
  </si>
  <si>
    <t>10:21, 9:21</t>
  </si>
  <si>
    <t>21:14, 22:20</t>
  </si>
  <si>
    <t>21:10, 21:9</t>
  </si>
  <si>
    <t>21:17, 21:16</t>
  </si>
  <si>
    <t>21:13, 21:15</t>
  </si>
  <si>
    <t>21:4, 21:12</t>
  </si>
  <si>
    <t>21:10, 21:13</t>
  </si>
  <si>
    <r>
      <rPr>
        <sz val="12"/>
        <rFont val="Microsoft YaHei"/>
        <family val="2"/>
        <charset val="136"/>
      </rPr>
      <t>撻</t>
    </r>
    <r>
      <rPr>
        <sz val="12"/>
        <rFont val="Calibri"/>
        <family val="2"/>
        <charset val="136"/>
      </rPr>
      <t>Q</t>
    </r>
    <r>
      <rPr>
        <sz val="12"/>
        <rFont val="Microsoft YaHei"/>
        <family val="2"/>
        <charset val="136"/>
      </rPr>
      <t>達人</t>
    </r>
  </si>
  <si>
    <t>Mikasa NO SHOW</t>
  </si>
  <si>
    <t>21:14, 20:22</t>
  </si>
  <si>
    <t>21:13, 21:18</t>
  </si>
  <si>
    <t>21:11, 21:12</t>
  </si>
  <si>
    <r>
      <rPr>
        <sz val="12"/>
        <rFont val="Microsoft JhengHei"/>
        <family val="2"/>
        <charset val="136"/>
      </rPr>
      <t>銀芽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36"/>
      </rPr>
      <t>NO SHOW</t>
    </r>
  </si>
  <si>
    <t>14:21, 21:6</t>
  </si>
  <si>
    <t>14:21, 21:12</t>
  </si>
  <si>
    <t>20:22, 21:19</t>
  </si>
  <si>
    <t>21:13, 21:19</t>
  </si>
  <si>
    <t>21:18, 21:17</t>
  </si>
  <si>
    <t>17:21, 21:17</t>
  </si>
  <si>
    <t>21:9, 21:10</t>
  </si>
  <si>
    <t>21:6, 21:9</t>
  </si>
  <si>
    <t>13:21, 7:21</t>
  </si>
  <si>
    <t>撻Q達人 NO SHOW</t>
  </si>
  <si>
    <t>21:12, 21:15</t>
  </si>
  <si>
    <t>12:21, 9:21</t>
  </si>
  <si>
    <t>2019 LCSD Cup Beach Volleyball Open Time-table</t>
  </si>
  <si>
    <t>The Playing Schedule MAY BE affected by the progression of previous or AM section match days</t>
  </si>
  <si>
    <t>賽程可能被上周或當日未能完成的賽事之進度影響</t>
  </si>
  <si>
    <t>2019/10/19 (Saturday 星期六)</t>
  </si>
  <si>
    <t>2019/10/20 (Sunday 星期日)</t>
  </si>
  <si>
    <t>MA1</t>
  </si>
  <si>
    <t>1st digit</t>
  </si>
  <si>
    <t>M -Men 男</t>
  </si>
  <si>
    <t>W-Women女</t>
  </si>
  <si>
    <t>Starting Time</t>
  </si>
  <si>
    <t>Serial No.</t>
  </si>
  <si>
    <t>COURT 球場 黃金海岸(新咖啡灣)泳灘</t>
  </si>
  <si>
    <t>2nd digit</t>
  </si>
  <si>
    <t>組別</t>
  </si>
  <si>
    <t>Division</t>
  </si>
  <si>
    <t>開始時間</t>
  </si>
  <si>
    <t>序號</t>
  </si>
  <si>
    <t>3rd digit</t>
  </si>
  <si>
    <t>Pool</t>
  </si>
  <si>
    <t>MB1</t>
  </si>
  <si>
    <t>MB2</t>
  </si>
  <si>
    <t>4th digit</t>
  </si>
  <si>
    <t>比賽編號</t>
  </si>
  <si>
    <t>MD1</t>
  </si>
  <si>
    <t>MD2</t>
  </si>
  <si>
    <t>MB3</t>
  </si>
  <si>
    <t>MB4</t>
  </si>
  <si>
    <t>MD3</t>
  </si>
  <si>
    <t>MD4</t>
  </si>
  <si>
    <t>ME1</t>
  </si>
  <si>
    <t>ME2</t>
  </si>
  <si>
    <t>MB5</t>
  </si>
  <si>
    <t>MB6</t>
  </si>
  <si>
    <t>LUNCH BREAK (T.B.C.)</t>
  </si>
  <si>
    <t>MQT1</t>
  </si>
  <si>
    <t>MQT6</t>
  </si>
  <si>
    <t>ME3</t>
  </si>
  <si>
    <t>ME4</t>
  </si>
  <si>
    <t>MQT2</t>
  </si>
  <si>
    <t>MQT7</t>
  </si>
  <si>
    <t>MD5</t>
  </si>
  <si>
    <t>MD6</t>
  </si>
  <si>
    <t>MQT5</t>
  </si>
  <si>
    <t>MQT8</t>
  </si>
  <si>
    <t>ME5</t>
  </si>
  <si>
    <t>ME6</t>
  </si>
  <si>
    <t>MQT3</t>
  </si>
  <si>
    <t>MQT9</t>
  </si>
  <si>
    <t>MQT4</t>
  </si>
  <si>
    <t>MQT10</t>
  </si>
  <si>
    <t>2019/10/26 (Saturday 星期六)</t>
  </si>
  <si>
    <t>2019/10/27 (Sunday 星期日)</t>
  </si>
  <si>
    <t>WB1</t>
  </si>
  <si>
    <t>WB2</t>
  </si>
  <si>
    <t>WE1</t>
  </si>
  <si>
    <t>WE2</t>
  </si>
  <si>
    <t>WB3</t>
  </si>
  <si>
    <t>WB4</t>
  </si>
  <si>
    <t>WE3</t>
  </si>
  <si>
    <t>WE4</t>
  </si>
  <si>
    <t>WH1</t>
  </si>
  <si>
    <t>WH2</t>
  </si>
  <si>
    <t>WB5</t>
  </si>
  <si>
    <t>WB6</t>
  </si>
  <si>
    <t>MC1</t>
  </si>
  <si>
    <t>MC2</t>
  </si>
  <si>
    <t>WH3</t>
  </si>
  <si>
    <t>WH4</t>
  </si>
  <si>
    <t>MG1</t>
  </si>
  <si>
    <t>MG2</t>
  </si>
  <si>
    <t>WE5</t>
  </si>
  <si>
    <t>WE6</t>
  </si>
  <si>
    <t>MC3</t>
  </si>
  <si>
    <t>MC4</t>
  </si>
  <si>
    <t>WH5</t>
  </si>
  <si>
    <t>WH6</t>
  </si>
  <si>
    <t>MC5</t>
  </si>
  <si>
    <t>MC6</t>
  </si>
  <si>
    <t xml:space="preserve"> </t>
  </si>
  <si>
    <t>2019/11/2 (Saturday 星期六)</t>
  </si>
  <si>
    <t>2019/11/3 (Sunday 星期日)</t>
  </si>
  <si>
    <t>WD1</t>
  </si>
  <si>
    <t>WD2</t>
  </si>
  <si>
    <t>WF1</t>
  </si>
  <si>
    <t>WF2</t>
  </si>
  <si>
    <t>WD3</t>
  </si>
  <si>
    <t>WD4</t>
  </si>
  <si>
    <t>WF3</t>
  </si>
  <si>
    <t>WF4</t>
  </si>
  <si>
    <t>WG1</t>
  </si>
  <si>
    <t>WG2</t>
  </si>
  <si>
    <t>WD5</t>
  </si>
  <si>
    <t>WD6</t>
  </si>
  <si>
    <t>MH1</t>
  </si>
  <si>
    <t>MH2</t>
  </si>
  <si>
    <t>WG3</t>
  </si>
  <si>
    <t>WG4</t>
  </si>
  <si>
    <t>MG3</t>
  </si>
  <si>
    <t>MG4</t>
  </si>
  <si>
    <t>WF5</t>
  </si>
  <si>
    <t>WF6</t>
  </si>
  <si>
    <t>MH3</t>
  </si>
  <si>
    <t>MH4</t>
  </si>
  <si>
    <t>WG5</t>
  </si>
  <si>
    <t>WG6</t>
  </si>
  <si>
    <t>MG5</t>
  </si>
  <si>
    <t>MG6</t>
  </si>
  <si>
    <t>2019/11/9 (Saturday 星期六)</t>
  </si>
  <si>
    <t>2019/11/10 (Sunday 星期日)</t>
  </si>
  <si>
    <t>WA2</t>
  </si>
  <si>
    <t>WC1</t>
  </si>
  <si>
    <t>WC2</t>
  </si>
  <si>
    <t>WA3</t>
  </si>
  <si>
    <t>WC3</t>
  </si>
  <si>
    <t>WC4</t>
  </si>
  <si>
    <t>MF1</t>
  </si>
  <si>
    <t>MF2</t>
  </si>
  <si>
    <t>WA6</t>
  </si>
  <si>
    <t>MH5</t>
  </si>
  <si>
    <t>MH6</t>
  </si>
  <si>
    <t>WC5</t>
  </si>
  <si>
    <t>MF3</t>
  </si>
  <si>
    <t>MF4</t>
  </si>
  <si>
    <t>WC6</t>
  </si>
  <si>
    <t>MF5</t>
  </si>
  <si>
    <t>MF6</t>
  </si>
  <si>
    <t>2019/11/16 (Saturday 星期六)</t>
  </si>
  <si>
    <t>2019/11/17 (Sunday 星期日)</t>
  </si>
  <si>
    <t>沒有賽事</t>
  </si>
  <si>
    <t>2019/11/23 (Saturday 星期六)</t>
  </si>
  <si>
    <t>2019/11/24 (Sunday 星期日)</t>
  </si>
  <si>
    <t>MA2</t>
  </si>
  <si>
    <t>MA3</t>
  </si>
  <si>
    <t>MA4</t>
  </si>
  <si>
    <t>MA5</t>
  </si>
  <si>
    <t>MA6</t>
  </si>
  <si>
    <t>2019/11/30 (Saturday 星期六)</t>
  </si>
  <si>
    <t>2019/12/1 (Sunday 星期日)</t>
  </si>
  <si>
    <t>2019/12/7 (Saturday 星期六)</t>
  </si>
  <si>
    <t>2019/12/8 (Sunday 星期日)</t>
  </si>
  <si>
    <t>2019/12/14 (Saturday 星期六)</t>
  </si>
  <si>
    <t>2019/12/15 (Sunday 星期日)</t>
  </si>
  <si>
    <t>21:12, 21:7</t>
    <phoneticPr fontId="60" type="noConversion"/>
  </si>
  <si>
    <t>21:14, 18:21, 15:13</t>
    <phoneticPr fontId="60" type="noConversion"/>
  </si>
  <si>
    <t>21:14, 21:19</t>
    <phoneticPr fontId="60" type="noConversion"/>
  </si>
  <si>
    <t>21:14, 21:18</t>
    <phoneticPr fontId="60" type="noConversion"/>
  </si>
  <si>
    <t>21:9, 21:15</t>
    <phoneticPr fontId="60" type="noConversion"/>
  </si>
  <si>
    <t>18:21, 16:21</t>
    <phoneticPr fontId="60" type="noConversion"/>
  </si>
  <si>
    <t>21:13, 21:13</t>
    <phoneticPr fontId="60" type="noConversion"/>
  </si>
  <si>
    <t>13:21, 12:21</t>
    <phoneticPr fontId="60" type="noConversion"/>
  </si>
  <si>
    <t>19:21, 21:19, 7:15</t>
    <phoneticPr fontId="60" type="noConversion"/>
  </si>
  <si>
    <t>21:23, 19:21</t>
    <phoneticPr fontId="60" type="noConversion"/>
  </si>
  <si>
    <t>21:13, 21:11</t>
    <phoneticPr fontId="60" type="noConversion"/>
  </si>
  <si>
    <t>24:22, 21:19</t>
    <phoneticPr fontId="60" type="noConversion"/>
  </si>
  <si>
    <t>21:16, 21:13</t>
    <phoneticPr fontId="60" type="noConversion"/>
  </si>
  <si>
    <t>10:21, 7:21</t>
    <phoneticPr fontId="60" type="noConversion"/>
  </si>
  <si>
    <t>徐錦龍/楊博文</t>
  </si>
  <si>
    <t>vs</t>
    <phoneticPr fontId="60" type="noConversion"/>
  </si>
  <si>
    <t>張綽航/李俊傑</t>
  </si>
  <si>
    <t>黃俊偉/黃冠邦</t>
  </si>
  <si>
    <t>陳煒傑/王沛林</t>
  </si>
  <si>
    <t>Pillar Sports</t>
  </si>
  <si>
    <t>杜詠彤/江卓儀</t>
  </si>
  <si>
    <t>歐陽瑋欣/古蓉蓉</t>
  </si>
  <si>
    <t>黃雯靖/曾岳羚</t>
  </si>
  <si>
    <t>Oppa Korean Restaurant</t>
  </si>
  <si>
    <t>盧慧茵/袁廷芝</t>
  </si>
  <si>
    <t>男子冠軍戰</t>
    <phoneticPr fontId="60" type="noConversion"/>
  </si>
  <si>
    <t>女子冠軍戰</t>
    <phoneticPr fontId="60" type="noConversion"/>
  </si>
  <si>
    <t>女子季軍戰</t>
    <phoneticPr fontId="60" type="noConversion"/>
  </si>
  <si>
    <t>男子季軍戰</t>
    <phoneticPr fontId="60" type="noConversion"/>
  </si>
  <si>
    <t xml:space="preserve"> 黃金海岸(新咖啡灣)泳灘</t>
    <phoneticPr fontId="60" type="noConversion"/>
  </si>
  <si>
    <t>COURT 球場</t>
    <phoneticPr fontId="60" type="noConversion"/>
  </si>
  <si>
    <t>球隊名稱</t>
    <phoneticPr fontId="60" type="noConversion"/>
  </si>
  <si>
    <t>球員名稱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</si>
</sst>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62">
    <font>
      <sz val="12"/>
      <name val="Microsoft YaHei"/>
      <family val="2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36"/>
    </font>
    <font>
      <b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/>
      <sz val="13"/>
      <color rgb="FF003366"/>
      <name val="????"/>
      <family val="1"/>
      <charset val="1"/>
    </font>
    <font>
      <b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/>
      <sz val="12"/>
      <color rgb="FFFF9900"/>
      <name val="????"/>
      <family val="1"/>
      <charset val="1"/>
    </font>
    <font>
      <i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新細明體"/>
      <family val="1"/>
      <charset val="136"/>
    </font>
    <font>
      <sz val="12"/>
      <color rgb="FF000000"/>
      <name val="Calibri"/>
      <family val="2"/>
      <charset val="1"/>
    </font>
    <font>
      <b/>
      <sz val="24"/>
      <name val="Microsoft YaHei"/>
      <family val="2"/>
      <charset val="136"/>
    </font>
    <font>
      <b/>
      <sz val="12"/>
      <name val="Microsoft YaHei"/>
      <family val="2"/>
      <charset val="136"/>
    </font>
    <font>
      <sz val="11"/>
      <name val="Microsoft YaHei"/>
      <family val="2"/>
      <charset val="136"/>
    </font>
    <font>
      <sz val="12"/>
      <color rgb="FFFF0000"/>
      <name val="Microsoft YaHei"/>
      <family val="2"/>
      <charset val="136"/>
    </font>
    <font>
      <sz val="12"/>
      <color rgb="FF000000"/>
      <name val="Microsoft YaHei"/>
      <family val="2"/>
      <charset val="136"/>
    </font>
    <font>
      <b/>
      <sz val="14"/>
      <name val="Microsoft YaHei"/>
      <family val="2"/>
      <charset val="136"/>
    </font>
    <font>
      <b/>
      <sz val="16"/>
      <name val="Microsoft YaHei"/>
      <family val="2"/>
      <charset val="136"/>
    </font>
    <font>
      <b/>
      <sz val="18"/>
      <name val="Microsoft YaHei"/>
      <family val="2"/>
      <charset val="136"/>
    </font>
    <font>
      <b/>
      <sz val="16"/>
      <color rgb="FF0000FF"/>
      <name val="Microsoft YaHei"/>
      <family val="2"/>
      <charset val="136"/>
    </font>
    <font>
      <b/>
      <sz val="16"/>
      <color rgb="FFFF0000"/>
      <name val="Microsoft YaHei"/>
      <family val="2"/>
      <charset val="136"/>
    </font>
    <font>
      <b/>
      <sz val="14"/>
      <color rgb="FF0000FF"/>
      <name val="Microsoft YaHei"/>
      <family val="2"/>
      <charset val="136"/>
    </font>
    <font>
      <b/>
      <sz val="14"/>
      <color rgb="FF3366FF"/>
      <name val="Microsoft YaHei"/>
      <family val="2"/>
      <charset val="136"/>
    </font>
    <font>
      <sz val="14"/>
      <name val="Microsoft YaHei"/>
      <family val="2"/>
      <charset val="136"/>
    </font>
    <font>
      <sz val="14"/>
      <color rgb="FF0000FF"/>
      <name val="Microsoft YaHei"/>
      <family val="2"/>
      <charset val="136"/>
    </font>
    <font>
      <sz val="14"/>
      <color rgb="FFFF0000"/>
      <name val="Microsoft YaHei"/>
      <family val="2"/>
      <charset val="136"/>
    </font>
    <font>
      <b/>
      <sz val="14"/>
      <color rgb="FFFF0000"/>
      <name val="Microsoft YaHei"/>
      <family val="2"/>
      <charset val="136"/>
    </font>
    <font>
      <sz val="16"/>
      <name val="Microsoft YaHei"/>
      <family val="2"/>
      <charset val="136"/>
    </font>
    <font>
      <sz val="7"/>
      <color rgb="FF000000"/>
      <name val="Microsoft YaHei"/>
      <family val="2"/>
      <charset val="136"/>
    </font>
    <font>
      <sz val="7"/>
      <name val="Microsoft YaHei"/>
      <family val="2"/>
      <charset val="136"/>
    </font>
    <font>
      <sz val="12"/>
      <color rgb="FF0000FF"/>
      <name val="Microsoft YaHei"/>
      <family val="2"/>
      <charset val="136"/>
    </font>
    <font>
      <b/>
      <sz val="12"/>
      <color rgb="FF000000"/>
      <name val="Microsoft YaHei"/>
      <family val="2"/>
      <charset val="136"/>
    </font>
    <font>
      <b/>
      <i/>
      <u/>
      <sz val="12"/>
      <color rgb="FF000000"/>
      <name val="Microsoft YaHei"/>
      <family val="2"/>
      <charset val="136"/>
    </font>
    <font>
      <b/>
      <u/>
      <sz val="12"/>
      <color rgb="FF000000"/>
      <name val="Microsoft YaHei"/>
      <family val="2"/>
      <charset val="136"/>
    </font>
    <font>
      <u/>
      <sz val="12"/>
      <color rgb="FF000000"/>
      <name val="Microsoft YaHei"/>
      <family val="2"/>
      <charset val="136"/>
    </font>
    <font>
      <b/>
      <i/>
      <sz val="12"/>
      <name val="新細明體"/>
      <family val="1"/>
      <charset val="136"/>
    </font>
    <font>
      <b/>
      <i/>
      <sz val="12"/>
      <name val="Microsoft YaHei"/>
      <family val="2"/>
      <charset val="136"/>
    </font>
    <font>
      <sz val="12"/>
      <name val="Calibri"/>
      <family val="2"/>
      <charset val="136"/>
    </font>
    <font>
      <b/>
      <sz val="18"/>
      <name val="Calibri"/>
      <family val="2"/>
      <charset val="136"/>
    </font>
    <font>
      <b/>
      <sz val="18"/>
      <name val="微軟正黑體"/>
      <family val="2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Microsoft JhengHei"/>
      <family val="2"/>
      <charset val="136"/>
    </font>
    <font>
      <b/>
      <u/>
      <sz val="12"/>
      <name val="Microsoft YaHei"/>
      <family val="2"/>
      <charset val="136"/>
    </font>
    <font>
      <i/>
      <sz val="12"/>
      <name val="Microsoft YaHei"/>
      <family val="2"/>
      <charset val="136"/>
    </font>
    <font>
      <sz val="72"/>
      <color rgb="FFFFFFFF"/>
      <name val="Microsoft YaHei"/>
      <family val="2"/>
      <charset val="136"/>
    </font>
    <font>
      <b/>
      <sz val="12"/>
      <color rgb="FF000000"/>
      <name val="Microsoft YaHei"/>
      <family val="2"/>
      <charset val="134"/>
    </font>
    <font>
      <b/>
      <sz val="12"/>
      <name val="Microsoft YaHei"/>
      <family val="2"/>
      <charset val="134"/>
    </font>
    <font>
      <sz val="9"/>
      <name val="Microsoft YaHei"/>
      <family val="2"/>
      <charset val="136"/>
    </font>
    <font>
      <sz val="12"/>
      <color rgb="FF000000"/>
      <name val="Microsoft YaHei"/>
      <family val="2"/>
      <charset val="134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7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1" fillId="12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2" fillId="3" borderId="0" applyBorder="0" applyProtection="0">
      <alignment vertical="center"/>
    </xf>
    <xf numFmtId="0" fontId="3" fillId="4" borderId="0" applyBorder="0" applyProtection="0">
      <alignment vertical="center"/>
    </xf>
    <xf numFmtId="0" fontId="4" fillId="16" borderId="0" applyBorder="0" applyProtection="0">
      <alignment vertical="center"/>
    </xf>
    <xf numFmtId="0" fontId="5" fillId="17" borderId="1" applyProtection="0">
      <alignment vertical="center"/>
    </xf>
    <xf numFmtId="0" fontId="6" fillId="0" borderId="2" applyProtection="0">
      <alignment vertical="center"/>
    </xf>
    <xf numFmtId="0" fontId="7" fillId="0" borderId="0"/>
    <xf numFmtId="0" fontId="8" fillId="0" borderId="3" applyProtection="0">
      <alignment vertical="center"/>
    </xf>
    <xf numFmtId="0" fontId="1" fillId="0" borderId="0">
      <alignment vertical="center"/>
    </xf>
    <xf numFmtId="0" fontId="9" fillId="0" borderId="4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5" applyProtection="0">
      <alignment vertical="center"/>
    </xf>
    <xf numFmtId="0" fontId="12" fillId="7" borderId="6" applyProtection="0">
      <alignment vertical="center"/>
    </xf>
    <xf numFmtId="0" fontId="13" fillId="18" borderId="7" applyProtection="0">
      <alignment vertical="center"/>
    </xf>
    <xf numFmtId="0" fontId="14" fillId="19" borderId="0" applyBorder="0" applyProtection="0">
      <alignment vertical="center"/>
    </xf>
    <xf numFmtId="0" fontId="14" fillId="20" borderId="0" applyBorder="0" applyProtection="0">
      <alignment vertical="center"/>
    </xf>
    <xf numFmtId="0" fontId="14" fillId="21" borderId="0" applyBorder="0" applyProtection="0">
      <alignment vertical="center"/>
    </xf>
    <xf numFmtId="0" fontId="14" fillId="13" borderId="0" applyBorder="0" applyProtection="0">
      <alignment vertical="center"/>
    </xf>
    <xf numFmtId="0" fontId="14" fillId="14" borderId="0" applyBorder="0" applyProtection="0">
      <alignment vertical="center"/>
    </xf>
    <xf numFmtId="0" fontId="14" fillId="22" borderId="0" applyBorder="0" applyProtection="0">
      <alignment vertical="center"/>
    </xf>
    <xf numFmtId="0" fontId="15" fillId="18" borderId="6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23" borderId="8" applyProtection="0">
      <alignment vertical="center"/>
    </xf>
    <xf numFmtId="0" fontId="19" fillId="0" borderId="9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7" fillId="0" borderId="0"/>
    <xf numFmtId="0" fontId="21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4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3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35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4" fillId="0" borderId="21" xfId="0" applyFont="1" applyBorder="1" applyAlignment="1" applyProtection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27" fillId="24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4" fillId="0" borderId="12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/>
    </xf>
    <xf numFmtId="0" fontId="37" fillId="24" borderId="27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/>
    </xf>
    <xf numFmtId="0" fontId="34" fillId="0" borderId="13" xfId="0" applyFont="1" applyBorder="1" applyAlignment="1" applyProtection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7" fillId="24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4" fillId="0" borderId="16" xfId="0" applyFont="1" applyBorder="1" applyAlignment="1" applyProtection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34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0" xfId="47" applyFont="1"/>
    <xf numFmtId="0" fontId="26" fillId="0" borderId="0" xfId="47" applyFont="1" applyAlignment="1">
      <alignment horizontal="center" vertical="center"/>
    </xf>
    <xf numFmtId="0" fontId="26" fillId="0" borderId="0" xfId="47" applyFont="1" applyBorder="1" applyAlignment="1">
      <alignment horizontal="center"/>
    </xf>
    <xf numFmtId="0" fontId="26" fillId="0" borderId="0" xfId="47" applyFont="1" applyAlignment="1">
      <alignment horizontal="center"/>
    </xf>
    <xf numFmtId="0" fontId="26" fillId="0" borderId="0" xfId="48" applyFont="1"/>
    <xf numFmtId="0" fontId="29" fillId="0" borderId="0" xfId="53" applyFont="1" applyAlignment="1">
      <alignment horizontal="left"/>
    </xf>
    <xf numFmtId="0" fontId="26" fillId="0" borderId="0" xfId="48" applyFont="1" applyAlignment="1">
      <alignment horizontal="right"/>
    </xf>
    <xf numFmtId="0" fontId="26" fillId="0" borderId="0" xfId="48" applyFont="1" applyBorder="1" applyAlignment="1">
      <alignment horizontal="center"/>
    </xf>
    <xf numFmtId="0" fontId="26" fillId="0" borderId="0" xfId="48" applyFont="1" applyAlignment="1">
      <alignment horizontal="left"/>
    </xf>
    <xf numFmtId="0" fontId="0" fillId="0" borderId="0" xfId="48" applyFont="1" applyAlignment="1">
      <alignment horizontal="left"/>
    </xf>
    <xf numFmtId="0" fontId="0" fillId="0" borderId="0" xfId="48" applyFont="1" applyAlignment="1">
      <alignment horizontal="right"/>
    </xf>
    <xf numFmtId="0" fontId="0" fillId="0" borderId="0" xfId="48" applyFont="1" applyBorder="1" applyAlignment="1">
      <alignment horizontal="center"/>
    </xf>
    <xf numFmtId="0" fontId="0" fillId="0" borderId="0" xfId="48" applyFont="1"/>
    <xf numFmtId="0" fontId="0" fillId="0" borderId="0" xfId="48" applyFont="1" applyBorder="1" applyAlignment="1">
      <alignment horizontal="center" vertical="top" wrapText="1"/>
    </xf>
    <xf numFmtId="0" fontId="0" fillId="0" borderId="12" xfId="48" applyFont="1" applyBorder="1" applyAlignment="1">
      <alignment horizontal="center" vertical="top" wrapText="1"/>
    </xf>
    <xf numFmtId="0" fontId="41" fillId="0" borderId="0" xfId="48" applyFont="1" applyBorder="1" applyAlignment="1">
      <alignment horizontal="center" vertical="top" wrapText="1"/>
    </xf>
    <xf numFmtId="0" fontId="41" fillId="0" borderId="12" xfId="48" applyFont="1" applyBorder="1" applyAlignment="1">
      <alignment horizontal="center" vertical="top" wrapText="1"/>
    </xf>
    <xf numFmtId="0" fontId="26" fillId="0" borderId="0" xfId="48" applyFont="1" applyBorder="1"/>
    <xf numFmtId="0" fontId="26" fillId="0" borderId="0" xfId="47" applyFont="1" applyBorder="1"/>
    <xf numFmtId="0" fontId="26" fillId="0" borderId="0" xfId="48" applyFont="1" applyAlignment="1">
      <alignment horizontal="center"/>
    </xf>
    <xf numFmtId="0" fontId="0" fillId="0" borderId="0" xfId="56" applyFont="1" applyAlignment="1">
      <alignment horizontal="left" vertical="center"/>
    </xf>
    <xf numFmtId="0" fontId="0" fillId="0" borderId="0" xfId="47" applyFont="1"/>
    <xf numFmtId="0" fontId="0" fillId="0" borderId="0" xfId="47" applyFont="1" applyBorder="1" applyAlignment="1">
      <alignment horizontal="center"/>
    </xf>
    <xf numFmtId="0" fontId="0" fillId="0" borderId="0" xfId="47" applyFont="1" applyAlignment="1">
      <alignment horizontal="center" vertical="center"/>
    </xf>
    <xf numFmtId="0" fontId="26" fillId="0" borderId="0" xfId="56" applyFont="1" applyAlignment="1">
      <alignment horizontal="left" vertical="center"/>
    </xf>
    <xf numFmtId="0" fontId="42" fillId="0" borderId="12" xfId="47" applyFont="1" applyBorder="1" applyAlignment="1">
      <alignment horizontal="center" vertical="center"/>
    </xf>
    <xf numFmtId="0" fontId="42" fillId="0" borderId="14" xfId="47" applyFont="1" applyBorder="1"/>
    <xf numFmtId="0" fontId="42" fillId="0" borderId="0" xfId="47" applyFont="1" applyAlignment="1">
      <alignment horizontal="center" vertical="center"/>
    </xf>
    <xf numFmtId="0" fontId="43" fillId="0" borderId="19" xfId="0" applyFont="1" applyBorder="1" applyAlignment="1">
      <alignment horizontal="center"/>
    </xf>
    <xf numFmtId="0" fontId="26" fillId="0" borderId="10" xfId="47" applyFont="1" applyBorder="1" applyAlignment="1">
      <alignment horizontal="center"/>
    </xf>
    <xf numFmtId="0" fontId="42" fillId="0" borderId="0" xfId="47" applyFont="1" applyBorder="1" applyAlignment="1">
      <alignment horizontal="center" vertical="center"/>
    </xf>
    <xf numFmtId="49" fontId="26" fillId="0" borderId="19" xfId="47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23" xfId="47" applyFont="1" applyBorder="1"/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>
      <alignment vertical="center"/>
    </xf>
    <xf numFmtId="0" fontId="42" fillId="0" borderId="10" xfId="47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34" xfId="0" applyFont="1" applyBorder="1">
      <alignment vertical="center"/>
    </xf>
    <xf numFmtId="0" fontId="42" fillId="0" borderId="35" xfId="47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49" fontId="26" fillId="0" borderId="19" xfId="47" applyNumberFormat="1" applyFont="1" applyBorder="1" applyAlignment="1">
      <alignment horizontal="center" vertical="center"/>
    </xf>
    <xf numFmtId="0" fontId="42" fillId="0" borderId="0" xfId="47" applyFont="1"/>
    <xf numFmtId="0" fontId="42" fillId="0" borderId="21" xfId="47" applyFont="1" applyBorder="1" applyAlignment="1">
      <alignment horizontal="center" vertical="center"/>
    </xf>
    <xf numFmtId="0" fontId="26" fillId="0" borderId="34" xfId="0" applyFont="1" applyBorder="1" applyAlignment="1">
      <alignment horizontal="center"/>
    </xf>
    <xf numFmtId="0" fontId="26" fillId="0" borderId="34" xfId="47" applyFont="1" applyBorder="1" applyAlignment="1">
      <alignment horizontal="center"/>
    </xf>
    <xf numFmtId="49" fontId="42" fillId="0" borderId="23" xfId="47" applyNumberFormat="1" applyFont="1" applyBorder="1" applyAlignment="1">
      <alignment horizontal="left"/>
    </xf>
    <xf numFmtId="0" fontId="26" fillId="0" borderId="11" xfId="0" applyFont="1" applyBorder="1">
      <alignment vertical="center"/>
    </xf>
    <xf numFmtId="0" fontId="26" fillId="0" borderId="10" xfId="0" applyFont="1" applyBorder="1" applyAlignment="1">
      <alignment horizontal="center"/>
    </xf>
    <xf numFmtId="0" fontId="26" fillId="0" borderId="10" xfId="47" applyFont="1" applyBorder="1"/>
    <xf numFmtId="0" fontId="26" fillId="0" borderId="10" xfId="47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26" fillId="0" borderId="34" xfId="47" applyFont="1" applyBorder="1"/>
    <xf numFmtId="0" fontId="42" fillId="0" borderId="19" xfId="0" applyFont="1" applyBorder="1" applyAlignment="1">
      <alignment horizontal="center"/>
    </xf>
    <xf numFmtId="49" fontId="44" fillId="0" borderId="0" xfId="47" applyNumberFormat="1" applyFont="1" applyBorder="1" applyAlignment="1">
      <alignment horizontal="center"/>
    </xf>
    <xf numFmtId="0" fontId="26" fillId="0" borderId="0" xfId="47" applyFont="1" applyBorder="1" applyAlignment="1">
      <alignment horizontal="center" vertical="center"/>
    </xf>
    <xf numFmtId="49" fontId="44" fillId="0" borderId="19" xfId="47" applyNumberFormat="1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6" fillId="0" borderId="14" xfId="47" applyFont="1" applyBorder="1" applyAlignment="1">
      <alignment horizontal="center"/>
    </xf>
    <xf numFmtId="0" fontId="26" fillId="0" borderId="19" xfId="47" applyFont="1" applyBorder="1" applyAlignment="1">
      <alignment horizontal="center"/>
    </xf>
    <xf numFmtId="0" fontId="23" fillId="0" borderId="21" xfId="44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45" fillId="0" borderId="0" xfId="0" applyFo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2" xfId="47" applyFont="1" applyBorder="1" applyAlignment="1">
      <alignment horizontal="center"/>
    </xf>
    <xf numFmtId="0" fontId="45" fillId="0" borderId="0" xfId="47" applyFont="1" applyAlignment="1">
      <alignment horizontal="center"/>
    </xf>
    <xf numFmtId="49" fontId="26" fillId="0" borderId="0" xfId="47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right"/>
    </xf>
    <xf numFmtId="0" fontId="42" fillId="0" borderId="0" xfId="47" applyFont="1" applyBorder="1"/>
    <xf numFmtId="49" fontId="44" fillId="0" borderId="0" xfId="47" applyNumberFormat="1" applyFont="1" applyBorder="1" applyAlignment="1">
      <alignment horizontal="center" vertical="center"/>
    </xf>
    <xf numFmtId="0" fontId="42" fillId="0" borderId="0" xfId="47" applyFont="1" applyBorder="1" applyAlignment="1">
      <alignment horizontal="center"/>
    </xf>
    <xf numFmtId="0" fontId="42" fillId="0" borderId="0" xfId="47" applyFont="1" applyBorder="1" applyAlignment="1">
      <alignment horizontal="right"/>
    </xf>
    <xf numFmtId="0" fontId="45" fillId="0" borderId="0" xfId="0" applyFont="1" applyBorder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0" xfId="44" applyFont="1" applyBorder="1" applyAlignment="1">
      <alignment horizontal="center" vertical="center"/>
    </xf>
    <xf numFmtId="0" fontId="0" fillId="0" borderId="0" xfId="53" applyFont="1" applyAlignment="1">
      <alignment horizontal="center"/>
    </xf>
    <xf numFmtId="0" fontId="0" fillId="0" borderId="0" xfId="53" applyFont="1" applyAlignment="1">
      <alignment horizontal="left"/>
    </xf>
    <xf numFmtId="0" fontId="0" fillId="0" borderId="0" xfId="53" applyFont="1"/>
    <xf numFmtId="0" fontId="0" fillId="0" borderId="0" xfId="44" applyFont="1" applyAlignment="1">
      <alignment horizontal="center"/>
    </xf>
    <xf numFmtId="0" fontId="29" fillId="0" borderId="0" xfId="44" applyFont="1"/>
    <xf numFmtId="0" fontId="0" fillId="0" borderId="0" xfId="44" applyFont="1"/>
    <xf numFmtId="0" fontId="0" fillId="0" borderId="0" xfId="44" applyFont="1" applyAlignment="1">
      <alignment horizontal="center" vertical="center"/>
    </xf>
    <xf numFmtId="0" fontId="0" fillId="0" borderId="0" xfId="44" applyFont="1" applyAlignment="1">
      <alignment horizontal="left"/>
    </xf>
    <xf numFmtId="0" fontId="29" fillId="0" borderId="0" xfId="44" applyFont="1" applyBorder="1"/>
    <xf numFmtId="0" fontId="0" fillId="0" borderId="0" xfId="44" applyFont="1" applyBorder="1"/>
    <xf numFmtId="0" fontId="20" fillId="0" borderId="0" xfId="53" applyFont="1" applyAlignment="1">
      <alignment horizontal="center"/>
    </xf>
    <xf numFmtId="0" fontId="20" fillId="0" borderId="0" xfId="53" applyFont="1" applyBorder="1" applyAlignment="1">
      <alignment horizontal="center"/>
    </xf>
    <xf numFmtId="0" fontId="46" fillId="0" borderId="0" xfId="53" applyFont="1" applyAlignment="1">
      <alignment horizontal="center"/>
    </xf>
    <xf numFmtId="0" fontId="47" fillId="0" borderId="0" xfId="44" applyFont="1" applyAlignment="1">
      <alignment horizontal="center"/>
    </xf>
    <xf numFmtId="0" fontId="0" fillId="0" borderId="0" xfId="44" applyFont="1" applyBorder="1" applyAlignment="1">
      <alignment horizontal="center"/>
    </xf>
    <xf numFmtId="0" fontId="48" fillId="0" borderId="12" xfId="53" applyFont="1" applyBorder="1" applyAlignment="1">
      <alignment horizontal="center"/>
    </xf>
    <xf numFmtId="0" fontId="48" fillId="0" borderId="12" xfId="44" applyFont="1" applyBorder="1" applyAlignment="1">
      <alignment horizontal="center"/>
    </xf>
    <xf numFmtId="0" fontId="0" fillId="0" borderId="12" xfId="44" applyFont="1" applyBorder="1"/>
    <xf numFmtId="0" fontId="0" fillId="0" borderId="12" xfId="44" applyFont="1" applyBorder="1" applyAlignment="1">
      <alignment horizontal="center" vertical="center"/>
    </xf>
    <xf numFmtId="0" fontId="0" fillId="0" borderId="0" xfId="44" applyFont="1" applyBorder="1" applyAlignment="1">
      <alignment horizontal="left"/>
    </xf>
    <xf numFmtId="0" fontId="0" fillId="0" borderId="12" xfId="55" applyFont="1" applyBorder="1" applyAlignment="1">
      <alignment horizontal="center"/>
    </xf>
    <xf numFmtId="0" fontId="48" fillId="0" borderId="11" xfId="46" applyFont="1" applyBorder="1" applyAlignment="1">
      <alignment horizontal="center"/>
    </xf>
    <xf numFmtId="0" fontId="48" fillId="4" borderId="13" xfId="46" applyFont="1" applyFill="1" applyBorder="1" applyAlignment="1">
      <alignment horizontal="right"/>
    </xf>
    <xf numFmtId="0" fontId="48" fillId="6" borderId="13" xfId="46" applyFont="1" applyFill="1" applyBorder="1" applyAlignment="1">
      <alignment horizontal="left"/>
    </xf>
    <xf numFmtId="0" fontId="48" fillId="0" borderId="35" xfId="46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0" xfId="44" applyFont="1" applyBorder="1" applyAlignment="1">
      <alignment horizontal="left"/>
    </xf>
    <xf numFmtId="0" fontId="48" fillId="0" borderId="0" xfId="44" applyFont="1" applyBorder="1" applyAlignment="1">
      <alignment horizontal="center"/>
    </xf>
    <xf numFmtId="0" fontId="48" fillId="0" borderId="0" xfId="44" applyFont="1" applyAlignment="1">
      <alignment horizontal="right"/>
    </xf>
    <xf numFmtId="0" fontId="48" fillId="0" borderId="0" xfId="44" applyFont="1" applyAlignment="1">
      <alignment horizontal="left"/>
    </xf>
    <xf numFmtId="0" fontId="48" fillId="0" borderId="0" xfId="44" applyFont="1" applyAlignment="1">
      <alignment horizontal="center"/>
    </xf>
    <xf numFmtId="0" fontId="48" fillId="0" borderId="24" xfId="46" applyFont="1" applyBorder="1" applyAlignment="1">
      <alignment horizontal="center"/>
    </xf>
    <xf numFmtId="0" fontId="48" fillId="4" borderId="33" xfId="46" applyFont="1" applyFill="1" applyBorder="1" applyAlignment="1">
      <alignment horizontal="right"/>
    </xf>
    <xf numFmtId="0" fontId="48" fillId="6" borderId="33" xfId="46" applyFont="1" applyFill="1" applyBorder="1" applyAlignment="1">
      <alignment horizontal="left"/>
    </xf>
    <xf numFmtId="0" fontId="48" fillId="0" borderId="0" xfId="46" applyFont="1" applyBorder="1" applyAlignment="1">
      <alignment horizontal="center"/>
    </xf>
    <xf numFmtId="0" fontId="48" fillId="0" borderId="12" xfId="44" applyFont="1" applyBorder="1"/>
    <xf numFmtId="0" fontId="48" fillId="0" borderId="12" xfId="44" applyFont="1" applyBorder="1" applyAlignment="1">
      <alignment horizontal="left"/>
    </xf>
    <xf numFmtId="0" fontId="48" fillId="4" borderId="21" xfId="46" applyFont="1" applyFill="1" applyBorder="1" applyAlignment="1">
      <alignment horizontal="right"/>
    </xf>
    <xf numFmtId="0" fontId="48" fillId="6" borderId="21" xfId="46" applyFont="1" applyFill="1" applyBorder="1" applyAlignment="1">
      <alignment horizontal="left"/>
    </xf>
    <xf numFmtId="0" fontId="48" fillId="0" borderId="10" xfId="46" applyFont="1" applyBorder="1" applyAlignment="1">
      <alignment horizontal="center"/>
    </xf>
    <xf numFmtId="0" fontId="48" fillId="0" borderId="13" xfId="46" applyFont="1" applyBorder="1" applyAlignment="1">
      <alignment horizontal="center"/>
    </xf>
    <xf numFmtId="0" fontId="48" fillId="4" borderId="11" xfId="46" applyFont="1" applyFill="1" applyBorder="1" applyAlignment="1">
      <alignment horizontal="right"/>
    </xf>
    <xf numFmtId="0" fontId="48" fillId="0" borderId="12" xfId="46" applyFont="1" applyBorder="1" applyAlignment="1">
      <alignment horizontal="center"/>
    </xf>
    <xf numFmtId="20" fontId="48" fillId="0" borderId="0" xfId="44" applyNumberFormat="1" applyFont="1" applyBorder="1" applyAlignment="1">
      <alignment horizontal="left"/>
    </xf>
    <xf numFmtId="0" fontId="48" fillId="4" borderId="0" xfId="46" applyFont="1" applyFill="1" applyBorder="1" applyAlignment="1">
      <alignment horizontal="right"/>
    </xf>
    <xf numFmtId="0" fontId="48" fillId="6" borderId="34" xfId="46" applyFont="1" applyFill="1" applyBorder="1" applyAlignment="1">
      <alignment horizontal="left"/>
    </xf>
    <xf numFmtId="0" fontId="48" fillId="0" borderId="34" xfId="46" applyFont="1" applyBorder="1" applyAlignment="1">
      <alignment horizontal="center"/>
    </xf>
    <xf numFmtId="0" fontId="48" fillId="4" borderId="19" xfId="46" applyFont="1" applyFill="1" applyBorder="1" applyAlignment="1">
      <alignment horizontal="right"/>
    </xf>
    <xf numFmtId="0" fontId="48" fillId="0" borderId="20" xfId="46" applyFont="1" applyBorder="1" applyAlignment="1">
      <alignment horizontal="center"/>
    </xf>
    <xf numFmtId="0" fontId="48" fillId="4" borderId="34" xfId="46" applyFont="1" applyFill="1" applyBorder="1" applyAlignment="1">
      <alignment horizontal="right"/>
    </xf>
    <xf numFmtId="0" fontId="0" fillId="25" borderId="12" xfId="44" applyFont="1" applyFill="1" applyBorder="1"/>
    <xf numFmtId="0" fontId="48" fillId="25" borderId="12" xfId="44" applyFont="1" applyFill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4" borderId="20" xfId="46" applyFont="1" applyFill="1" applyBorder="1" applyAlignment="1">
      <alignment horizontal="right"/>
    </xf>
    <xf numFmtId="0" fontId="0" fillId="0" borderId="42" xfId="44" applyFont="1" applyBorder="1"/>
    <xf numFmtId="0" fontId="28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/>
    </xf>
    <xf numFmtId="0" fontId="34" fillId="26" borderId="37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26" borderId="12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/>
    </xf>
    <xf numFmtId="0" fontId="34" fillId="0" borderId="48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/>
    </xf>
    <xf numFmtId="0" fontId="37" fillId="24" borderId="28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7" fillId="24" borderId="49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0" xfId="49" applyFont="1"/>
    <xf numFmtId="0" fontId="26" fillId="0" borderId="0" xfId="56" applyFont="1"/>
    <xf numFmtId="0" fontId="49" fillId="0" borderId="0" xfId="53" applyFont="1" applyAlignment="1">
      <alignment horizontal="left"/>
    </xf>
    <xf numFmtId="0" fontId="20" fillId="0" borderId="0" xfId="53" applyFont="1" applyAlignment="1">
      <alignment horizontal="left"/>
    </xf>
    <xf numFmtId="0" fontId="20" fillId="0" borderId="0" xfId="53" applyFont="1"/>
    <xf numFmtId="0" fontId="50" fillId="0" borderId="0" xfId="53" applyFont="1" applyAlignment="1">
      <alignment horizontal="left"/>
    </xf>
    <xf numFmtId="0" fontId="52" fillId="0" borderId="0" xfId="53" applyFont="1" applyAlignment="1">
      <alignment horizontal="center"/>
    </xf>
    <xf numFmtId="0" fontId="34" fillId="0" borderId="0" xfId="44" applyFont="1" applyBorder="1" applyAlignment="1">
      <alignment horizontal="center"/>
    </xf>
    <xf numFmtId="0" fontId="53" fillId="0" borderId="0" xfId="44" applyFont="1" applyAlignment="1">
      <alignment horizontal="center"/>
    </xf>
    <xf numFmtId="0" fontId="53" fillId="0" borderId="12" xfId="55" applyFont="1" applyBorder="1" applyAlignment="1">
      <alignment horizontal="center"/>
    </xf>
    <xf numFmtId="0" fontId="48" fillId="25" borderId="13" xfId="46" applyFont="1" applyFill="1" applyBorder="1" applyAlignment="1">
      <alignment horizontal="right"/>
    </xf>
    <xf numFmtId="0" fontId="48" fillId="25" borderId="34" xfId="46" applyFont="1" applyFill="1" applyBorder="1" applyAlignment="1">
      <alignment horizontal="left"/>
    </xf>
    <xf numFmtId="0" fontId="48" fillId="25" borderId="34" xfId="46" applyFont="1" applyFill="1" applyBorder="1" applyAlignment="1">
      <alignment horizontal="center"/>
    </xf>
    <xf numFmtId="0" fontId="48" fillId="25" borderId="0" xfId="46" applyFont="1" applyFill="1" applyBorder="1" applyAlignment="1">
      <alignment horizontal="center"/>
    </xf>
    <xf numFmtId="0" fontId="48" fillId="25" borderId="12" xfId="44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 vertical="center"/>
    </xf>
    <xf numFmtId="0" fontId="48" fillId="0" borderId="0" xfId="44" applyFont="1"/>
    <xf numFmtId="0" fontId="48" fillId="25" borderId="33" xfId="46" applyFont="1" applyFill="1" applyBorder="1" applyAlignment="1">
      <alignment horizontal="right"/>
    </xf>
    <xf numFmtId="0" fontId="25" fillId="0" borderId="12" xfId="44" applyFont="1" applyBorder="1" applyAlignment="1">
      <alignment horizontal="left"/>
    </xf>
    <xf numFmtId="0" fontId="0" fillId="0" borderId="12" xfId="44" applyFont="1" applyBorder="1" applyAlignment="1">
      <alignment horizontal="left"/>
    </xf>
    <xf numFmtId="0" fontId="0" fillId="25" borderId="12" xfId="44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54" fillId="0" borderId="0" xfId="44" applyFont="1"/>
    <xf numFmtId="0" fontId="24" fillId="0" borderId="0" xfId="44" applyFont="1"/>
    <xf numFmtId="0" fontId="0" fillId="0" borderId="0" xfId="45" applyFont="1" applyAlignment="1">
      <alignment vertical="center"/>
    </xf>
    <xf numFmtId="0" fontId="0" fillId="0" borderId="0" xfId="45" applyFont="1" applyAlignment="1">
      <alignment horizontal="center" vertical="center"/>
    </xf>
    <xf numFmtId="0" fontId="0" fillId="0" borderId="0" xfId="45" applyFont="1" applyBorder="1" applyAlignment="1">
      <alignment horizontal="left" vertical="center"/>
    </xf>
    <xf numFmtId="0" fontId="0" fillId="0" borderId="0" xfId="45" applyFont="1" applyBorder="1" applyAlignment="1">
      <alignment vertical="center"/>
    </xf>
    <xf numFmtId="0" fontId="0" fillId="0" borderId="0" xfId="45" applyFont="1" applyAlignment="1">
      <alignment horizontal="left" vertical="center"/>
    </xf>
    <xf numFmtId="0" fontId="55" fillId="0" borderId="0" xfId="45" applyFont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55" fillId="0" borderId="0" xfId="45" applyFont="1" applyAlignment="1">
      <alignment horizontal="center" vertical="center"/>
    </xf>
    <xf numFmtId="0" fontId="55" fillId="0" borderId="0" xfId="45" applyFont="1" applyBorder="1" applyAlignment="1">
      <alignment horizontal="center" vertical="center"/>
    </xf>
    <xf numFmtId="0" fontId="42" fillId="0" borderId="0" xfId="54" applyFont="1" applyBorder="1" applyAlignment="1">
      <alignment horizontal="center" vertical="center"/>
    </xf>
    <xf numFmtId="0" fontId="0" fillId="0" borderId="0" xfId="45" applyFont="1" applyBorder="1" applyAlignment="1">
      <alignment horizontal="center" vertical="center"/>
    </xf>
    <xf numFmtId="0" fontId="55" fillId="0" borderId="10" xfId="45" applyFont="1" applyBorder="1" applyAlignment="1">
      <alignment horizontal="center" vertical="center"/>
    </xf>
    <xf numFmtId="0" fontId="56" fillId="0" borderId="51" xfId="45" applyFont="1" applyBorder="1" applyAlignment="1">
      <alignment horizontal="center" vertical="center"/>
    </xf>
    <xf numFmtId="0" fontId="26" fillId="0" borderId="52" xfId="54" applyFont="1" applyBorder="1" applyAlignment="1">
      <alignment horizontal="center" vertical="center"/>
    </xf>
    <xf numFmtId="0" fontId="26" fillId="0" borderId="53" xfId="54" applyFont="1" applyBorder="1" applyAlignment="1">
      <alignment horizontal="center" vertical="center"/>
    </xf>
    <xf numFmtId="0" fontId="0" fillId="0" borderId="54" xfId="45" applyFont="1" applyBorder="1" applyAlignment="1">
      <alignment horizontal="center" vertical="center"/>
    </xf>
    <xf numFmtId="0" fontId="0" fillId="9" borderId="13" xfId="45" applyFont="1" applyFill="1" applyBorder="1" applyAlignment="1">
      <alignment horizontal="center" vertical="center"/>
    </xf>
    <xf numFmtId="0" fontId="56" fillId="0" borderId="55" xfId="45" applyFont="1" applyBorder="1" applyAlignment="1">
      <alignment horizontal="center" vertical="center"/>
    </xf>
    <xf numFmtId="0" fontId="26" fillId="0" borderId="0" xfId="54" applyFont="1" applyBorder="1" applyAlignment="1">
      <alignment horizontal="center" vertical="center"/>
    </xf>
    <xf numFmtId="0" fontId="0" fillId="0" borderId="56" xfId="45" applyFont="1" applyBorder="1" applyAlignment="1">
      <alignment horizontal="center" vertical="center"/>
    </xf>
    <xf numFmtId="0" fontId="26" fillId="9" borderId="12" xfId="54" applyFont="1" applyFill="1" applyBorder="1" applyAlignment="1">
      <alignment horizontal="center" vertical="center"/>
    </xf>
    <xf numFmtId="0" fontId="0" fillId="9" borderId="12" xfId="45" applyFont="1" applyFill="1" applyBorder="1" applyAlignment="1">
      <alignment horizontal="center" vertical="center"/>
    </xf>
    <xf numFmtId="20" fontId="0" fillId="0" borderId="0" xfId="45" applyNumberFormat="1" applyFont="1" applyBorder="1" applyAlignment="1">
      <alignment horizontal="center" vertical="center"/>
    </xf>
    <xf numFmtId="20" fontId="0" fillId="9" borderId="12" xfId="45" applyNumberFormat="1" applyFont="1" applyFill="1" applyBorder="1" applyAlignment="1">
      <alignment horizontal="center" vertical="center"/>
    </xf>
    <xf numFmtId="0" fontId="0" fillId="9" borderId="12" xfId="45" applyFont="1" applyFill="1" applyBorder="1" applyAlignment="1">
      <alignment vertical="center"/>
    </xf>
    <xf numFmtId="0" fontId="0" fillId="9" borderId="12" xfId="0" applyFont="1" applyFill="1" applyBorder="1" applyAlignment="1">
      <alignment horizontal="center" vertical="center"/>
    </xf>
    <xf numFmtId="0" fontId="0" fillId="0" borderId="57" xfId="45" applyFont="1" applyBorder="1" applyAlignment="1">
      <alignment horizontal="center" vertical="center"/>
    </xf>
    <xf numFmtId="0" fontId="26" fillId="0" borderId="58" xfId="54" applyFont="1" applyBorder="1" applyAlignment="1">
      <alignment horizontal="center" vertical="center"/>
    </xf>
    <xf numFmtId="0" fontId="26" fillId="0" borderId="59" xfId="54" applyFont="1" applyBorder="1" applyAlignment="1">
      <alignment horizontal="center" vertical="center"/>
    </xf>
    <xf numFmtId="0" fontId="0" fillId="0" borderId="60" xfId="45" applyFont="1" applyBorder="1" applyAlignment="1">
      <alignment horizontal="center" vertical="center"/>
    </xf>
    <xf numFmtId="0" fontId="0" fillId="9" borderId="0" xfId="45" applyFont="1" applyFill="1" applyAlignment="1">
      <alignment vertical="center"/>
    </xf>
    <xf numFmtId="0" fontId="26" fillId="9" borderId="21" xfId="54" applyFont="1" applyFill="1" applyBorder="1" applyAlignment="1">
      <alignment horizontal="center" vertical="center"/>
    </xf>
    <xf numFmtId="0" fontId="0" fillId="9" borderId="11" xfId="45" applyFont="1" applyFill="1" applyBorder="1" applyAlignment="1">
      <alignment horizontal="center" vertical="center"/>
    </xf>
    <xf numFmtId="0" fontId="0" fillId="9" borderId="19" xfId="45" applyFont="1" applyFill="1" applyBorder="1" applyAlignment="1">
      <alignment horizontal="center" vertical="center"/>
    </xf>
    <xf numFmtId="0" fontId="0" fillId="9" borderId="24" xfId="45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20" fontId="0" fillId="9" borderId="24" xfId="45" applyNumberFormat="1" applyFont="1" applyFill="1" applyBorder="1" applyAlignment="1">
      <alignment horizontal="center" vertical="center"/>
    </xf>
    <xf numFmtId="0" fontId="0" fillId="9" borderId="23" xfId="45" applyFont="1" applyFill="1" applyBorder="1" applyAlignment="1">
      <alignment horizontal="center" vertical="center"/>
    </xf>
    <xf numFmtId="0" fontId="0" fillId="9" borderId="0" xfId="45" applyFont="1" applyFill="1" applyAlignment="1">
      <alignment horizontal="center" vertical="center"/>
    </xf>
    <xf numFmtId="0" fontId="0" fillId="9" borderId="26" xfId="45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45" applyNumberFormat="1" applyFont="1" applyBorder="1" applyAlignment="1">
      <alignment horizontal="left" vertical="center"/>
    </xf>
    <xf numFmtId="0" fontId="25" fillId="0" borderId="0" xfId="45" applyFont="1" applyBorder="1" applyAlignment="1">
      <alignment horizontal="left" vertical="center"/>
    </xf>
    <xf numFmtId="0" fontId="26" fillId="9" borderId="33" xfId="54" applyFont="1" applyFill="1" applyBorder="1" applyAlignment="1">
      <alignment horizontal="center" vertical="center"/>
    </xf>
    <xf numFmtId="0" fontId="0" fillId="9" borderId="14" xfId="45" applyFont="1" applyFill="1" applyBorder="1" applyAlignment="1">
      <alignment horizontal="center" vertical="center"/>
    </xf>
    <xf numFmtId="0" fontId="26" fillId="9" borderId="34" xfId="54" applyFont="1" applyFill="1" applyBorder="1" applyAlignment="1">
      <alignment horizontal="center" vertical="center"/>
    </xf>
    <xf numFmtId="0" fontId="0" fillId="9" borderId="33" xfId="45" applyFont="1" applyFill="1" applyBorder="1" applyAlignment="1">
      <alignment horizontal="center" vertical="center"/>
    </xf>
    <xf numFmtId="0" fontId="0" fillId="9" borderId="34" xfId="45" applyFont="1" applyFill="1" applyBorder="1" applyAlignment="1">
      <alignment horizontal="center" vertical="center"/>
    </xf>
    <xf numFmtId="0" fontId="0" fillId="9" borderId="12" xfId="45" applyFont="1" applyFill="1" applyBorder="1" applyAlignment="1">
      <alignment horizontal="left" vertical="center"/>
    </xf>
    <xf numFmtId="0" fontId="0" fillId="9" borderId="33" xfId="54" applyFont="1" applyFill="1" applyBorder="1" applyAlignment="1">
      <alignment horizontal="center" vertical="center"/>
    </xf>
    <xf numFmtId="0" fontId="0" fillId="9" borderId="34" xfId="54" applyFont="1" applyFill="1" applyBorder="1" applyAlignment="1">
      <alignment horizontal="center" vertical="center"/>
    </xf>
    <xf numFmtId="0" fontId="0" fillId="9" borderId="0" xfId="45" applyFont="1" applyFill="1" applyAlignment="1">
      <alignment horizontal="left" vertical="center"/>
    </xf>
    <xf numFmtId="20" fontId="0" fillId="0" borderId="0" xfId="45" applyNumberFormat="1" applyFont="1" applyBorder="1" applyAlignment="1">
      <alignment vertical="center"/>
    </xf>
    <xf numFmtId="0" fontId="26" fillId="0" borderId="0" xfId="54" applyFont="1" applyAlignment="1">
      <alignment horizontal="center" vertical="center"/>
    </xf>
    <xf numFmtId="20" fontId="0" fillId="0" borderId="0" xfId="45" applyNumberFormat="1" applyFont="1" applyAlignment="1">
      <alignment horizontal="center" vertical="center"/>
    </xf>
    <xf numFmtId="0" fontId="0" fillId="27" borderId="13" xfId="45" applyFont="1" applyFill="1" applyBorder="1" applyAlignment="1">
      <alignment horizontal="center" vertical="center"/>
    </xf>
    <xf numFmtId="0" fontId="26" fillId="27" borderId="21" xfId="54" applyFont="1" applyFill="1" applyBorder="1" applyAlignment="1">
      <alignment horizontal="center" vertical="center"/>
    </xf>
    <xf numFmtId="0" fontId="0" fillId="27" borderId="12" xfId="45" applyFont="1" applyFill="1" applyBorder="1" applyAlignment="1">
      <alignment horizontal="center" vertical="center"/>
    </xf>
    <xf numFmtId="0" fontId="0" fillId="27" borderId="24" xfId="45" applyFont="1" applyFill="1" applyBorder="1" applyAlignment="1">
      <alignment horizontal="center" vertical="center"/>
    </xf>
    <xf numFmtId="0" fontId="0" fillId="27" borderId="26" xfId="45" applyFont="1" applyFill="1" applyBorder="1" applyAlignment="1">
      <alignment horizontal="center" vertical="center"/>
    </xf>
    <xf numFmtId="20" fontId="0" fillId="27" borderId="12" xfId="45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0" fillId="27" borderId="0" xfId="45" applyFont="1" applyFill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20" fontId="0" fillId="27" borderId="24" xfId="45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/>
    </xf>
    <xf numFmtId="49" fontId="58" fillId="0" borderId="19" xfId="47" applyNumberFormat="1" applyFont="1" applyBorder="1" applyAlignment="1">
      <alignment horizontal="center"/>
    </xf>
    <xf numFmtId="49" fontId="61" fillId="0" borderId="19" xfId="47" applyNumberFormat="1" applyFont="1" applyBorder="1" applyAlignment="1">
      <alignment horizontal="center"/>
    </xf>
    <xf numFmtId="0" fontId="61" fillId="0" borderId="19" xfId="47" applyFont="1" applyBorder="1" applyAlignment="1">
      <alignment horizontal="center"/>
    </xf>
    <xf numFmtId="0" fontId="0" fillId="28" borderId="13" xfId="45" applyFont="1" applyFill="1" applyBorder="1" applyAlignment="1">
      <alignment horizontal="center" vertical="center"/>
    </xf>
    <xf numFmtId="0" fontId="0" fillId="28" borderId="11" xfId="45" applyFont="1" applyFill="1" applyBorder="1" applyAlignment="1">
      <alignment horizontal="center" vertical="center"/>
    </xf>
    <xf numFmtId="0" fontId="26" fillId="28" borderId="33" xfId="54" applyFont="1" applyFill="1" applyBorder="1" applyAlignment="1">
      <alignment horizontal="center" vertical="center"/>
    </xf>
    <xf numFmtId="0" fontId="0" fillId="28" borderId="13" xfId="0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0" fillId="28" borderId="12" xfId="45" applyFont="1" applyFill="1" applyBorder="1" applyAlignment="1">
      <alignment horizontal="center" vertical="center"/>
    </xf>
    <xf numFmtId="0" fontId="0" fillId="28" borderId="19" xfId="45" applyFont="1" applyFill="1" applyBorder="1" applyAlignment="1">
      <alignment horizontal="center" vertical="center"/>
    </xf>
    <xf numFmtId="20" fontId="0" fillId="28" borderId="12" xfId="45" applyNumberFormat="1" applyFont="1" applyFill="1" applyBorder="1" applyAlignment="1">
      <alignment horizontal="center" vertical="center"/>
    </xf>
    <xf numFmtId="0" fontId="0" fillId="28" borderId="24" xfId="45" applyFont="1" applyFill="1" applyBorder="1" applyAlignment="1">
      <alignment horizontal="center" vertical="center"/>
    </xf>
    <xf numFmtId="0" fontId="0" fillId="28" borderId="12" xfId="45" applyFont="1" applyFill="1" applyBorder="1" applyAlignment="1">
      <alignment vertical="center"/>
    </xf>
    <xf numFmtId="0" fontId="0" fillId="28" borderId="26" xfId="0" applyFont="1" applyFill="1" applyBorder="1" applyAlignment="1">
      <alignment horizontal="center" vertical="center"/>
    </xf>
    <xf numFmtId="0" fontId="0" fillId="28" borderId="12" xfId="0" applyFont="1" applyFill="1" applyBorder="1" applyAlignment="1">
      <alignment horizontal="center" vertical="center"/>
    </xf>
    <xf numFmtId="0" fontId="0" fillId="28" borderId="0" xfId="45" applyFont="1" applyFill="1" applyAlignment="1">
      <alignment horizontal="center" vertical="center"/>
    </xf>
    <xf numFmtId="0" fontId="0" fillId="28" borderId="21" xfId="45" applyFont="1" applyFill="1" applyBorder="1" applyAlignment="1">
      <alignment vertical="center"/>
    </xf>
    <xf numFmtId="0" fontId="26" fillId="28" borderId="21" xfId="54" applyFont="1" applyFill="1" applyBorder="1" applyAlignment="1">
      <alignment horizontal="center" vertical="center"/>
    </xf>
    <xf numFmtId="0" fontId="26" fillId="28" borderId="34" xfId="54" applyFont="1" applyFill="1" applyBorder="1" applyAlignment="1">
      <alignment horizontal="center" vertical="center"/>
    </xf>
    <xf numFmtId="0" fontId="0" fillId="28" borderId="14" xfId="45" applyFont="1" applyFill="1" applyBorder="1" applyAlignment="1">
      <alignment horizontal="center" vertical="center"/>
    </xf>
    <xf numFmtId="20" fontId="0" fillId="28" borderId="24" xfId="45" applyNumberFormat="1" applyFont="1" applyFill="1" applyBorder="1" applyAlignment="1">
      <alignment horizontal="center" vertical="center"/>
    </xf>
    <xf numFmtId="0" fontId="26" fillId="28" borderId="12" xfId="54" applyFont="1" applyFill="1" applyBorder="1" applyAlignment="1">
      <alignment horizontal="center" vertical="center"/>
    </xf>
    <xf numFmtId="0" fontId="0" fillId="28" borderId="12" xfId="45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45" applyFont="1" applyFill="1" applyBorder="1" applyAlignment="1">
      <alignment horizontal="center" vertical="center"/>
    </xf>
    <xf numFmtId="20" fontId="0" fillId="0" borderId="12" xfId="45" applyNumberFormat="1" applyFont="1" applyFill="1" applyBorder="1" applyAlignment="1">
      <alignment horizontal="center" vertical="center"/>
    </xf>
    <xf numFmtId="0" fontId="0" fillId="29" borderId="13" xfId="45" applyFont="1" applyFill="1" applyBorder="1" applyAlignment="1">
      <alignment horizontal="center" vertical="center"/>
    </xf>
    <xf numFmtId="0" fontId="26" fillId="29" borderId="13" xfId="54" applyFont="1" applyFill="1" applyBorder="1" applyAlignment="1">
      <alignment vertical="center"/>
    </xf>
    <xf numFmtId="0" fontId="26" fillId="29" borderId="12" xfId="54" applyFont="1" applyFill="1" applyBorder="1" applyAlignment="1">
      <alignment horizontal="center" vertical="center"/>
    </xf>
    <xf numFmtId="0" fontId="0" fillId="29" borderId="12" xfId="0" applyFont="1" applyFill="1" applyBorder="1" applyAlignment="1">
      <alignment horizontal="center" vertical="center"/>
    </xf>
    <xf numFmtId="0" fontId="0" fillId="29" borderId="12" xfId="45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8" fillId="6" borderId="12" xfId="53" applyFont="1" applyFill="1" applyBorder="1" applyAlignment="1">
      <alignment horizontal="center"/>
    </xf>
    <xf numFmtId="0" fontId="48" fillId="0" borderId="24" xfId="53" applyFont="1" applyBorder="1" applyAlignment="1">
      <alignment horizontal="center"/>
    </xf>
    <xf numFmtId="0" fontId="48" fillId="6" borderId="12" xfId="55" applyFont="1" applyFill="1" applyBorder="1" applyAlignment="1">
      <alignment horizontal="center"/>
    </xf>
    <xf numFmtId="0" fontId="0" fillId="0" borderId="24" xfId="55" applyFont="1" applyBorder="1" applyAlignment="1">
      <alignment horizontal="center"/>
    </xf>
    <xf numFmtId="0" fontId="53" fillId="0" borderId="24" xfId="55" applyFont="1" applyBorder="1" applyAlignment="1">
      <alignment horizontal="center"/>
    </xf>
    <xf numFmtId="0" fontId="0" fillId="0" borderId="24" xfId="45" applyFont="1" applyFill="1" applyBorder="1" applyAlignment="1">
      <alignment horizontal="center" vertical="center"/>
    </xf>
    <xf numFmtId="0" fontId="0" fillId="0" borderId="61" xfId="45" applyFont="1" applyFill="1" applyBorder="1" applyAlignment="1">
      <alignment horizontal="center" vertical="center"/>
    </xf>
    <xf numFmtId="0" fontId="0" fillId="0" borderId="26" xfId="45" applyFont="1" applyFill="1" applyBorder="1" applyAlignment="1">
      <alignment horizontal="center" vertical="center"/>
    </xf>
    <xf numFmtId="0" fontId="26" fillId="29" borderId="12" xfId="54" applyFont="1" applyFill="1" applyBorder="1" applyAlignment="1">
      <alignment horizontal="center" vertical="center"/>
    </xf>
    <xf numFmtId="0" fontId="26" fillId="9" borderId="13" xfId="54" applyFont="1" applyFill="1" applyBorder="1" applyAlignment="1">
      <alignment horizontal="center" vertical="center"/>
    </xf>
    <xf numFmtId="0" fontId="26" fillId="9" borderId="12" xfId="54" applyFont="1" applyFill="1" applyBorder="1" applyAlignment="1">
      <alignment horizontal="center" vertical="center"/>
    </xf>
    <xf numFmtId="0" fontId="0" fillId="9" borderId="12" xfId="45" applyFont="1" applyFill="1" applyBorder="1" applyAlignment="1">
      <alignment horizontal="center" vertical="center"/>
    </xf>
    <xf numFmtId="0" fontId="57" fillId="27" borderId="61" xfId="45" applyFont="1" applyFill="1" applyBorder="1" applyAlignment="1">
      <alignment horizontal="center" vertical="center"/>
    </xf>
    <xf numFmtId="0" fontId="57" fillId="27" borderId="11" xfId="45" applyFont="1" applyFill="1" applyBorder="1" applyAlignment="1">
      <alignment horizontal="center" vertical="center"/>
    </xf>
    <xf numFmtId="0" fontId="26" fillId="28" borderId="12" xfId="54" applyFont="1" applyFill="1" applyBorder="1" applyAlignment="1">
      <alignment horizontal="center" vertical="center"/>
    </xf>
    <xf numFmtId="0" fontId="0" fillId="28" borderId="12" xfId="45" applyFont="1" applyFill="1" applyBorder="1" applyAlignment="1">
      <alignment horizontal="center" vertical="center"/>
    </xf>
    <xf numFmtId="0" fontId="26" fillId="27" borderId="12" xfId="54" applyFont="1" applyFill="1" applyBorder="1" applyAlignment="1">
      <alignment horizontal="center" vertical="center"/>
    </xf>
    <xf numFmtId="0" fontId="55" fillId="0" borderId="10" xfId="45" applyFont="1" applyFill="1" applyBorder="1" applyAlignment="1">
      <alignment horizontal="center" vertical="center"/>
    </xf>
  </cellXfs>
  <cellStyles count="57">
    <cellStyle name="?" xfId="19" xr:uid="{00000000-0005-0000-0000-000018000000}"/>
    <cellStyle name="? 1" xfId="20" xr:uid="{00000000-0005-0000-0000-000019000000}"/>
    <cellStyle name="??" xfId="21" xr:uid="{00000000-0005-0000-0000-00001A000000}"/>
    <cellStyle name="?? 1" xfId="22" xr:uid="{00000000-0005-0000-0000-00001B000000}"/>
    <cellStyle name="?? 1 1" xfId="23" xr:uid="{00000000-0005-0000-0000-00001C000000}"/>
    <cellStyle name="?? 2" xfId="24" xr:uid="{00000000-0005-0000-0000-00001D000000}"/>
    <cellStyle name="?? 2 1" xfId="25" xr:uid="{00000000-0005-0000-0000-00001E000000}"/>
    <cellStyle name="?? 3" xfId="26" xr:uid="{00000000-0005-0000-0000-00001F000000}"/>
    <cellStyle name="?? 3 1" xfId="27" xr:uid="{00000000-0005-0000-0000-000020000000}"/>
    <cellStyle name="?? 4" xfId="28" xr:uid="{00000000-0005-0000-0000-000021000000}"/>
    <cellStyle name="?? 5" xfId="29" xr:uid="{00000000-0005-0000-0000-000022000000}"/>
    <cellStyle name="?? 6" xfId="30" xr:uid="{00000000-0005-0000-0000-000023000000}"/>
    <cellStyle name="?? 7" xfId="31" xr:uid="{00000000-0005-0000-0000-000024000000}"/>
    <cellStyle name="?? 8" xfId="32" xr:uid="{00000000-0005-0000-0000-000025000000}"/>
    <cellStyle name="????" xfId="39" xr:uid="{00000000-0005-0000-0000-00002C000000}"/>
    <cellStyle name="???? 1" xfId="40" xr:uid="{00000000-0005-0000-0000-00002D000000}"/>
    <cellStyle name="???? 2" xfId="41" xr:uid="{00000000-0005-0000-0000-00002E000000}"/>
    <cellStyle name="?????" xfId="42" xr:uid="{00000000-0005-0000-0000-00002F000000}"/>
    <cellStyle name="??????" xfId="43" xr:uid="{00000000-0005-0000-0000-000030000000}"/>
    <cellStyle name="??_LCSDCup_Information" xfId="44" xr:uid="{00000000-0005-0000-0000-000031000000}"/>
    <cellStyle name="??_LCSDCup_Information 2" xfId="45" xr:uid="{00000000-0005-0000-0000-000032000000}"/>
    <cellStyle name="??_LCSDCup_Information_2005LCSD INFORMATION" xfId="46" xr:uid="{00000000-0005-0000-0000-000033000000}"/>
    <cellStyle name="??_MEN_32_To8" xfId="47" xr:uid="{00000000-0005-0000-0000-000034000000}"/>
    <cellStyle name="??1" xfId="33" xr:uid="{00000000-0005-0000-0000-000026000000}"/>
    <cellStyle name="??2" xfId="34" xr:uid="{00000000-0005-0000-0000-000027000000}"/>
    <cellStyle name="??3" xfId="35" xr:uid="{00000000-0005-0000-0000-000028000000}"/>
    <cellStyle name="??4" xfId="36" xr:uid="{00000000-0005-0000-0000-000029000000}"/>
    <cellStyle name="??5" xfId="37" xr:uid="{00000000-0005-0000-0000-00002A000000}"/>
    <cellStyle name="??6" xfId="38" xr:uid="{00000000-0005-0000-0000-00002B000000}"/>
    <cellStyle name="20% - ??1" xfId="1" xr:uid="{00000000-0005-0000-0000-000006000000}"/>
    <cellStyle name="20% - ??2" xfId="2" xr:uid="{00000000-0005-0000-0000-000007000000}"/>
    <cellStyle name="20% - ??3" xfId="3" xr:uid="{00000000-0005-0000-0000-000008000000}"/>
    <cellStyle name="20% - ??4" xfId="4" xr:uid="{00000000-0005-0000-0000-000009000000}"/>
    <cellStyle name="20% - ??5" xfId="5" xr:uid="{00000000-0005-0000-0000-00000A000000}"/>
    <cellStyle name="20% - ??6" xfId="6" xr:uid="{00000000-0005-0000-0000-00000B000000}"/>
    <cellStyle name="40% - ??1" xfId="7" xr:uid="{00000000-0005-0000-0000-00000C000000}"/>
    <cellStyle name="40% - ??2" xfId="8" xr:uid="{00000000-0005-0000-0000-00000D000000}"/>
    <cellStyle name="40% - ??3" xfId="9" xr:uid="{00000000-0005-0000-0000-00000E000000}"/>
    <cellStyle name="40% - ??4" xfId="10" xr:uid="{00000000-0005-0000-0000-00000F000000}"/>
    <cellStyle name="40% - ??5" xfId="11" xr:uid="{00000000-0005-0000-0000-000010000000}"/>
    <cellStyle name="40% - ??6" xfId="12" xr:uid="{00000000-0005-0000-0000-000011000000}"/>
    <cellStyle name="60% - ??1" xfId="13" xr:uid="{00000000-0005-0000-0000-000012000000}"/>
    <cellStyle name="60% - ??2" xfId="14" xr:uid="{00000000-0005-0000-0000-000013000000}"/>
    <cellStyle name="60% - ??3" xfId="15" xr:uid="{00000000-0005-0000-0000-000014000000}"/>
    <cellStyle name="60% - ??4" xfId="16" xr:uid="{00000000-0005-0000-0000-000015000000}"/>
    <cellStyle name="60% - ??5" xfId="17" xr:uid="{00000000-0005-0000-0000-000016000000}"/>
    <cellStyle name="60% - ??6" xfId="18" xr:uid="{00000000-0005-0000-0000-000017000000}"/>
    <cellStyle name="一般" xfId="0" builtinId="0"/>
    <cellStyle name="一般 2" xfId="50" xr:uid="{00000000-0005-0000-0000-000037000000}"/>
    <cellStyle name="一般 3" xfId="51" xr:uid="{00000000-0005-0000-0000-000038000000}"/>
    <cellStyle name="一般 4" xfId="52" xr:uid="{00000000-0005-0000-0000-000039000000}"/>
    <cellStyle name="一般_LCSDCup_Information" xfId="53" xr:uid="{00000000-0005-0000-0000-00003A000000}"/>
    <cellStyle name="一般_LCSDCup_Information 2" xfId="54" xr:uid="{00000000-0005-0000-0000-00003B000000}"/>
    <cellStyle name="一般_LCSDCup_Information_2005LCSD INFORMATION" xfId="55" xr:uid="{00000000-0005-0000-0000-00003C000000}"/>
    <cellStyle name="一般_MEN_32_To8" xfId="56" xr:uid="{00000000-0005-0000-0000-00003D000000}"/>
    <cellStyle name="㽎㼿㼿㼿㼿㼿?" xfId="48" xr:uid="{00000000-0005-0000-0000-000035000000}"/>
    <cellStyle name="㽎㼿㼿㼿㼿㼿㼿㼿㼿㼿㼿" xfId="49" xr:uid="{00000000-0005-0000-0000-000036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7"/>
  <sheetViews>
    <sheetView tabSelected="1" zoomScale="80" zoomScaleNormal="80" workbookViewId="0">
      <selection sqref="A1:B1"/>
    </sheetView>
  </sheetViews>
  <sheetFormatPr defaultRowHeight="17.25"/>
  <cols>
    <col min="1" max="1" width="9.21875" style="1" customWidth="1"/>
    <col min="2" max="2" width="93" style="2" customWidth="1"/>
    <col min="3" max="257" width="7.44140625" style="2" customWidth="1"/>
    <col min="258" max="1025" width="7.44140625" customWidth="1"/>
  </cols>
  <sheetData>
    <row r="1" spans="1:2" ht="33" customHeight="1">
      <c r="A1" s="397" t="s">
        <v>0</v>
      </c>
      <c r="B1" s="397"/>
    </row>
    <row r="2" spans="1:2" ht="27" customHeight="1">
      <c r="A2" s="397" t="s">
        <v>1</v>
      </c>
      <c r="B2" s="397"/>
    </row>
    <row r="4" spans="1:2" ht="17.25" customHeight="1">
      <c r="A4" s="3" t="s">
        <v>2</v>
      </c>
      <c r="B4" s="4" t="s">
        <v>3</v>
      </c>
    </row>
    <row r="5" spans="1:2" ht="17.25" customHeight="1">
      <c r="A5" s="3"/>
      <c r="B5" s="4" t="s">
        <v>4</v>
      </c>
    </row>
    <row r="6" spans="1:2" ht="17.25" customHeight="1">
      <c r="A6" s="3" t="s">
        <v>5</v>
      </c>
      <c r="B6" s="4" t="s">
        <v>6</v>
      </c>
    </row>
    <row r="7" spans="1:2" ht="17.25" customHeight="1">
      <c r="A7" s="3" t="s">
        <v>7</v>
      </c>
      <c r="B7" s="5" t="s">
        <v>8</v>
      </c>
    </row>
    <row r="8" spans="1:2" ht="17.25" customHeight="1">
      <c r="A8" s="6"/>
      <c r="B8" s="4" t="s">
        <v>9</v>
      </c>
    </row>
    <row r="9" spans="1:2" ht="17.25" customHeight="1">
      <c r="A9" s="6"/>
      <c r="B9" s="4" t="s">
        <v>10</v>
      </c>
    </row>
    <row r="10" spans="1:2" ht="17.25" customHeight="1">
      <c r="A10" s="6"/>
      <c r="B10" s="4" t="s">
        <v>11</v>
      </c>
    </row>
    <row r="11" spans="1:2" ht="17.25" customHeight="1">
      <c r="A11" s="6"/>
      <c r="B11" s="4" t="s">
        <v>12</v>
      </c>
    </row>
    <row r="12" spans="1:2" ht="17.25" customHeight="1">
      <c r="A12" s="6"/>
      <c r="B12" s="2" t="s">
        <v>13</v>
      </c>
    </row>
    <row r="13" spans="1:2" ht="17.25" customHeight="1">
      <c r="A13" s="6"/>
      <c r="B13" s="2" t="s">
        <v>14</v>
      </c>
    </row>
    <row r="14" spans="1:2" s="7" customFormat="1" ht="17.25" customHeight="1">
      <c r="A14" s="6"/>
      <c r="B14" s="2" t="s">
        <v>15</v>
      </c>
    </row>
    <row r="15" spans="1:2" ht="18">
      <c r="A15" s="6"/>
      <c r="B15" s="8" t="s">
        <v>16</v>
      </c>
    </row>
    <row r="16" spans="1:2" ht="17.25" customHeight="1">
      <c r="A16" s="6"/>
      <c r="B16" s="8"/>
    </row>
    <row r="17" spans="1:2" ht="18">
      <c r="A17" s="3"/>
      <c r="B17" s="8" t="s">
        <v>17</v>
      </c>
    </row>
    <row r="18" spans="1:2" hidden="1"/>
    <row r="19" spans="1:2" ht="18" hidden="1">
      <c r="B19" s="8" t="s">
        <v>18</v>
      </c>
    </row>
    <row r="20" spans="1:2" hidden="1">
      <c r="A20" s="1" t="s">
        <v>19</v>
      </c>
      <c r="B20" s="2" t="s">
        <v>20</v>
      </c>
    </row>
    <row r="21" spans="1:2" hidden="1">
      <c r="B21" s="2" t="s">
        <v>21</v>
      </c>
    </row>
    <row r="22" spans="1:2" hidden="1">
      <c r="A22" s="1" t="s">
        <v>22</v>
      </c>
      <c r="B22" s="2" t="s">
        <v>23</v>
      </c>
    </row>
    <row r="23" spans="1:2" hidden="1">
      <c r="A23" s="1" t="s">
        <v>24</v>
      </c>
      <c r="B23" s="2" t="s">
        <v>25</v>
      </c>
    </row>
    <row r="24" spans="1:2" hidden="1">
      <c r="B24" s="2" t="s">
        <v>26</v>
      </c>
    </row>
    <row r="25" spans="1:2" hidden="1">
      <c r="B25" s="2" t="s">
        <v>27</v>
      </c>
    </row>
    <row r="26" spans="1:2" hidden="1">
      <c r="B26" s="9" t="s">
        <v>28</v>
      </c>
    </row>
    <row r="27" spans="1:2" hidden="1">
      <c r="B27" s="2" t="s">
        <v>29</v>
      </c>
    </row>
    <row r="28" spans="1:2" hidden="1">
      <c r="B28" s="2" t="s">
        <v>30</v>
      </c>
    </row>
    <row r="29" spans="1:2" hidden="1">
      <c r="B29" s="2" t="s">
        <v>31</v>
      </c>
    </row>
    <row r="30" spans="1:2" hidden="1">
      <c r="B30" s="2" t="s">
        <v>32</v>
      </c>
    </row>
    <row r="31" spans="1:2" hidden="1">
      <c r="B31" s="10" t="s">
        <v>33</v>
      </c>
    </row>
    <row r="32" spans="1:2" hidden="1">
      <c r="B32" s="2" t="s">
        <v>34</v>
      </c>
    </row>
    <row r="33" spans="2:2" hidden="1">
      <c r="B33" s="2" t="s">
        <v>35</v>
      </c>
    </row>
    <row r="34" spans="2:2" hidden="1">
      <c r="B34" s="2" t="s">
        <v>36</v>
      </c>
    </row>
    <row r="35" spans="2:2" hidden="1">
      <c r="B35" s="11" t="s">
        <v>37</v>
      </c>
    </row>
    <row r="36" spans="2:2" hidden="1">
      <c r="B36" s="9" t="s">
        <v>38</v>
      </c>
    </row>
    <row r="37" spans="2:2">
      <c r="B37" s="2" t="s">
        <v>39</v>
      </c>
    </row>
    <row r="38" spans="2:2" ht="18">
      <c r="B38" s="8" t="s">
        <v>18</v>
      </c>
    </row>
    <row r="39" spans="2:2">
      <c r="B39" s="2" t="s">
        <v>20</v>
      </c>
    </row>
    <row r="40" spans="2:2">
      <c r="B40" s="2" t="s">
        <v>21</v>
      </c>
    </row>
    <row r="41" spans="2:2">
      <c r="B41" s="2" t="s">
        <v>23</v>
      </c>
    </row>
    <row r="42" spans="2:2">
      <c r="B42" s="2" t="s">
        <v>25</v>
      </c>
    </row>
    <row r="43" spans="2:2">
      <c r="B43" s="2" t="s">
        <v>26</v>
      </c>
    </row>
    <row r="44" spans="2:2">
      <c r="B44" s="2" t="s">
        <v>27</v>
      </c>
    </row>
    <row r="45" spans="2:2">
      <c r="B45" s="2" t="s">
        <v>40</v>
      </c>
    </row>
    <row r="46" spans="2:2">
      <c r="B46" s="2" t="s">
        <v>29</v>
      </c>
    </row>
    <row r="47" spans="2:2">
      <c r="B47" s="2" t="s">
        <v>41</v>
      </c>
    </row>
    <row r="48" spans="2:2">
      <c r="B48" s="2" t="s">
        <v>31</v>
      </c>
    </row>
    <row r="49" spans="2:2">
      <c r="B49" s="2" t="s">
        <v>42</v>
      </c>
    </row>
    <row r="50" spans="2:2">
      <c r="B50" s="10" t="s">
        <v>33</v>
      </c>
    </row>
    <row r="51" spans="2:2">
      <c r="B51" s="2" t="s">
        <v>34</v>
      </c>
    </row>
    <row r="52" spans="2:2">
      <c r="B52" s="2" t="s">
        <v>35</v>
      </c>
    </row>
    <row r="53" spans="2:2">
      <c r="B53" s="2" t="s">
        <v>36</v>
      </c>
    </row>
    <row r="54" spans="2:2">
      <c r="B54" s="11" t="s">
        <v>37</v>
      </c>
    </row>
    <row r="55" spans="2:2">
      <c r="B55" s="2" t="s">
        <v>39</v>
      </c>
    </row>
    <row r="56" spans="2:2">
      <c r="B56" s="2" t="s">
        <v>38</v>
      </c>
    </row>
    <row r="57" spans="2:2">
      <c r="B57" s="2" t="s">
        <v>39</v>
      </c>
    </row>
  </sheetData>
  <mergeCells count="2">
    <mergeCell ref="A1:B1"/>
    <mergeCell ref="A2:B2"/>
  </mergeCells>
  <phoneticPr fontId="60" type="noConversion"/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117"/>
  <sheetViews>
    <sheetView zoomScale="85" zoomScaleNormal="85" workbookViewId="0"/>
  </sheetViews>
  <sheetFormatPr defaultRowHeight="21"/>
  <cols>
    <col min="1" max="1" width="3.5546875" style="12" customWidth="1"/>
    <col min="2" max="2" width="11.88671875" style="12" customWidth="1"/>
    <col min="3" max="3" width="9" style="1" hidden="1" customWidth="1"/>
    <col min="4" max="4" width="9" style="12" customWidth="1"/>
    <col min="5" max="5" width="26.109375" style="1" customWidth="1"/>
    <col min="6" max="6" width="20.77734375" style="12" customWidth="1"/>
    <col min="7" max="7" width="12" style="12" hidden="1" customWidth="1"/>
    <col min="8" max="8" width="7.33203125" style="12" customWidth="1"/>
    <col min="9" max="9" width="20.77734375" style="12" customWidth="1"/>
    <col min="10" max="10" width="11.109375" style="12" hidden="1" customWidth="1"/>
    <col min="11" max="11" width="7.33203125" style="12" customWidth="1"/>
    <col min="12" max="12" width="12.88671875" style="12" customWidth="1"/>
    <col min="13" max="13" width="16.21875" style="1" customWidth="1"/>
    <col min="14" max="14" width="38.109375" style="13" customWidth="1"/>
    <col min="15" max="15" width="22.77734375" style="12" customWidth="1"/>
    <col min="16" max="17" width="10.77734375" style="14" hidden="1" customWidth="1"/>
    <col min="18" max="257" width="7.5546875" style="12" customWidth="1"/>
    <col min="258" max="1025" width="7.5546875" customWidth="1"/>
  </cols>
  <sheetData>
    <row r="1" spans="1:18" ht="21" customHeight="1">
      <c r="B1" s="15" t="s">
        <v>43</v>
      </c>
      <c r="C1" s="16"/>
      <c r="D1" s="16"/>
      <c r="E1" s="17"/>
      <c r="F1" s="18"/>
      <c r="G1" s="18"/>
      <c r="H1" s="18"/>
      <c r="I1" s="18"/>
      <c r="J1" s="18"/>
      <c r="K1" s="18"/>
      <c r="L1" s="18"/>
      <c r="M1" s="19"/>
    </row>
    <row r="2" spans="1:18" ht="21" customHeight="1">
      <c r="B2" s="20" t="s">
        <v>44</v>
      </c>
      <c r="C2" s="20"/>
      <c r="D2" s="20"/>
      <c r="E2" s="18"/>
      <c r="F2" s="18"/>
      <c r="G2" s="18"/>
      <c r="H2" s="18"/>
      <c r="I2" s="18"/>
      <c r="J2" s="18"/>
      <c r="K2" s="21"/>
      <c r="L2" s="21"/>
      <c r="M2" s="19"/>
    </row>
    <row r="3" spans="1:18" ht="21" customHeight="1">
      <c r="B3" s="22" t="s">
        <v>45</v>
      </c>
      <c r="C3" s="23"/>
      <c r="D3" s="23"/>
      <c r="E3" s="24"/>
      <c r="F3" s="14"/>
      <c r="G3" s="14"/>
      <c r="H3" s="14"/>
      <c r="I3" s="14"/>
      <c r="J3" s="14"/>
      <c r="K3" s="14"/>
      <c r="L3" s="14"/>
      <c r="M3" s="25"/>
      <c r="N3" s="26"/>
      <c r="O3" s="27"/>
    </row>
    <row r="4" spans="1:18" ht="21" customHeight="1">
      <c r="B4" s="28" t="s">
        <v>46</v>
      </c>
      <c r="C4" s="29" t="s">
        <v>47</v>
      </c>
      <c r="D4" s="30" t="s">
        <v>48</v>
      </c>
      <c r="E4" s="31" t="s">
        <v>49</v>
      </c>
      <c r="F4" s="32"/>
      <c r="G4" s="33"/>
      <c r="H4" s="34" t="s">
        <v>50</v>
      </c>
      <c r="I4" s="32"/>
      <c r="J4" s="33"/>
      <c r="K4" s="34" t="s">
        <v>50</v>
      </c>
      <c r="L4" s="32" t="s">
        <v>51</v>
      </c>
      <c r="M4" s="31" t="s">
        <v>52</v>
      </c>
      <c r="N4" s="31"/>
      <c r="O4" s="35"/>
    </row>
    <row r="5" spans="1:18" ht="21" customHeight="1">
      <c r="B5" s="36" t="s">
        <v>53</v>
      </c>
      <c r="C5" s="37" t="s">
        <v>54</v>
      </c>
      <c r="D5" s="38" t="s">
        <v>55</v>
      </c>
      <c r="E5" s="39" t="s">
        <v>56</v>
      </c>
      <c r="F5" s="40" t="s">
        <v>57</v>
      </c>
      <c r="G5" s="40" t="s">
        <v>58</v>
      </c>
      <c r="H5" s="41" t="s">
        <v>59</v>
      </c>
      <c r="I5" s="40" t="s">
        <v>60</v>
      </c>
      <c r="J5" s="40" t="s">
        <v>58</v>
      </c>
      <c r="K5" s="41" t="s">
        <v>59</v>
      </c>
      <c r="L5" s="42" t="s">
        <v>59</v>
      </c>
      <c r="M5" s="39" t="s">
        <v>54</v>
      </c>
      <c r="N5" s="39"/>
      <c r="O5" s="37" t="s">
        <v>61</v>
      </c>
      <c r="P5" s="13" t="s">
        <v>62</v>
      </c>
      <c r="Q5" s="13" t="s">
        <v>63</v>
      </c>
    </row>
    <row r="6" spans="1:18" ht="20.25" customHeight="1">
      <c r="A6" s="43"/>
      <c r="B6" s="44">
        <v>1</v>
      </c>
      <c r="C6" s="45" t="str">
        <f t="shared" ref="C6:C29" si="0">M6</f>
        <v>A1</v>
      </c>
      <c r="D6" s="46">
        <v>1</v>
      </c>
      <c r="E6" s="46" t="s">
        <v>64</v>
      </c>
      <c r="F6" s="46" t="s">
        <v>65</v>
      </c>
      <c r="G6" s="47" t="s">
        <v>66</v>
      </c>
      <c r="H6" s="46">
        <v>120</v>
      </c>
      <c r="I6" s="46" t="s">
        <v>67</v>
      </c>
      <c r="J6" s="46" t="s">
        <v>68</v>
      </c>
      <c r="K6" s="46">
        <v>117</v>
      </c>
      <c r="L6" s="48">
        <f t="shared" ref="L6:L47" si="1">H6+K6</f>
        <v>237</v>
      </c>
      <c r="M6" s="49" t="s">
        <v>69</v>
      </c>
      <c r="N6" s="50"/>
      <c r="O6" s="51"/>
    </row>
    <row r="7" spans="1:18" ht="20.25" customHeight="1">
      <c r="A7" s="43"/>
      <c r="B7" s="44">
        <v>2</v>
      </c>
      <c r="C7" s="52" t="str">
        <f t="shared" si="0"/>
        <v>B1</v>
      </c>
      <c r="D7" s="53">
        <v>2</v>
      </c>
      <c r="E7" s="53" t="s">
        <v>70</v>
      </c>
      <c r="F7" s="53" t="s">
        <v>71</v>
      </c>
      <c r="G7" s="54" t="s">
        <v>72</v>
      </c>
      <c r="H7" s="53">
        <v>100.5</v>
      </c>
      <c r="I7" s="53" t="s">
        <v>73</v>
      </c>
      <c r="J7" s="53" t="s">
        <v>74</v>
      </c>
      <c r="K7" s="53">
        <v>100.5</v>
      </c>
      <c r="L7" s="48">
        <f t="shared" si="1"/>
        <v>201</v>
      </c>
      <c r="M7" s="55" t="s">
        <v>75</v>
      </c>
      <c r="N7" s="56"/>
      <c r="O7" s="57"/>
    </row>
    <row r="8" spans="1:18" ht="20.25" customHeight="1">
      <c r="A8" s="43"/>
      <c r="B8" s="44">
        <v>3</v>
      </c>
      <c r="C8" s="52" t="str">
        <f t="shared" si="0"/>
        <v>C1</v>
      </c>
      <c r="D8" s="53">
        <v>3</v>
      </c>
      <c r="E8" s="53" t="s">
        <v>76</v>
      </c>
      <c r="F8" s="53" t="s">
        <v>77</v>
      </c>
      <c r="G8" s="54" t="s">
        <v>78</v>
      </c>
      <c r="H8" s="53">
        <v>82.5</v>
      </c>
      <c r="I8" s="53" t="s">
        <v>79</v>
      </c>
      <c r="J8" s="53" t="s">
        <v>80</v>
      </c>
      <c r="K8" s="53">
        <v>117</v>
      </c>
      <c r="L8" s="48">
        <f t="shared" si="1"/>
        <v>199.5</v>
      </c>
      <c r="M8" s="55" t="s">
        <v>81</v>
      </c>
      <c r="N8" s="56"/>
      <c r="O8" s="57"/>
      <c r="R8" s="58"/>
    </row>
    <row r="9" spans="1:18" ht="20.25" customHeight="1">
      <c r="A9" s="43"/>
      <c r="B9" s="44">
        <v>4</v>
      </c>
      <c r="C9" s="52" t="str">
        <f t="shared" si="0"/>
        <v>D1</v>
      </c>
      <c r="D9" s="53">
        <v>4</v>
      </c>
      <c r="E9" s="53" t="s">
        <v>82</v>
      </c>
      <c r="F9" s="53" t="s">
        <v>83</v>
      </c>
      <c r="G9" s="54" t="s">
        <v>84</v>
      </c>
      <c r="H9" s="53">
        <v>92.5</v>
      </c>
      <c r="I9" s="53" t="s">
        <v>85</v>
      </c>
      <c r="J9" s="53" t="s">
        <v>86</v>
      </c>
      <c r="K9" s="53">
        <v>98.5</v>
      </c>
      <c r="L9" s="48">
        <f t="shared" si="1"/>
        <v>191</v>
      </c>
      <c r="M9" s="55" t="s">
        <v>87</v>
      </c>
      <c r="N9" s="56"/>
      <c r="O9" s="57"/>
    </row>
    <row r="10" spans="1:18" ht="20.25" customHeight="1">
      <c r="A10" s="43"/>
      <c r="B10" s="44">
        <v>5</v>
      </c>
      <c r="C10" s="52" t="str">
        <f t="shared" si="0"/>
        <v>E1</v>
      </c>
      <c r="D10" s="53">
        <v>5</v>
      </c>
      <c r="E10" s="53" t="s">
        <v>88</v>
      </c>
      <c r="F10" s="53" t="s">
        <v>89</v>
      </c>
      <c r="G10" s="54" t="s">
        <v>90</v>
      </c>
      <c r="H10" s="53">
        <v>99</v>
      </c>
      <c r="I10" s="53" t="s">
        <v>91</v>
      </c>
      <c r="J10" s="53" t="s">
        <v>92</v>
      </c>
      <c r="K10" s="53">
        <v>80.25</v>
      </c>
      <c r="L10" s="48">
        <f t="shared" si="1"/>
        <v>179.25</v>
      </c>
      <c r="M10" s="55" t="s">
        <v>93</v>
      </c>
      <c r="N10" s="56"/>
      <c r="O10" s="53"/>
    </row>
    <row r="11" spans="1:18" ht="20.25" customHeight="1">
      <c r="A11" s="43"/>
      <c r="B11" s="44">
        <v>6</v>
      </c>
      <c r="C11" s="52" t="str">
        <f t="shared" si="0"/>
        <v>F1</v>
      </c>
      <c r="D11" s="53">
        <v>6</v>
      </c>
      <c r="E11" s="53" t="s">
        <v>94</v>
      </c>
      <c r="F11" s="53" t="s">
        <v>95</v>
      </c>
      <c r="G11" s="54" t="s">
        <v>96</v>
      </c>
      <c r="H11" s="53">
        <v>83.5</v>
      </c>
      <c r="I11" s="53" t="s">
        <v>97</v>
      </c>
      <c r="J11" s="53" t="s">
        <v>98</v>
      </c>
      <c r="K11" s="53">
        <v>88.5</v>
      </c>
      <c r="L11" s="48">
        <f t="shared" si="1"/>
        <v>172</v>
      </c>
      <c r="M11" s="55" t="s">
        <v>99</v>
      </c>
      <c r="N11" s="56"/>
      <c r="O11" s="57"/>
    </row>
    <row r="12" spans="1:18" ht="20.25" customHeight="1">
      <c r="A12" s="43"/>
      <c r="B12" s="44">
        <v>7</v>
      </c>
      <c r="C12" s="52" t="str">
        <f t="shared" si="0"/>
        <v>G1</v>
      </c>
      <c r="D12" s="53">
        <v>7</v>
      </c>
      <c r="E12" s="53" t="s">
        <v>100</v>
      </c>
      <c r="F12" s="53" t="s">
        <v>101</v>
      </c>
      <c r="G12" s="54" t="s">
        <v>102</v>
      </c>
      <c r="H12" s="53">
        <v>84.75</v>
      </c>
      <c r="I12" s="53" t="s">
        <v>103</v>
      </c>
      <c r="J12" s="53" t="s">
        <v>104</v>
      </c>
      <c r="K12" s="53">
        <v>84.75</v>
      </c>
      <c r="L12" s="48">
        <f t="shared" si="1"/>
        <v>169.5</v>
      </c>
      <c r="M12" s="55" t="s">
        <v>105</v>
      </c>
      <c r="N12" s="56"/>
      <c r="O12" s="57"/>
    </row>
    <row r="13" spans="1:18" ht="20.25" customHeight="1">
      <c r="A13" s="43"/>
      <c r="B13" s="44">
        <v>8</v>
      </c>
      <c r="C13" s="52" t="str">
        <f t="shared" si="0"/>
        <v>H1</v>
      </c>
      <c r="D13" s="53">
        <v>8</v>
      </c>
      <c r="E13" s="54" t="s">
        <v>106</v>
      </c>
      <c r="F13" s="54" t="s">
        <v>107</v>
      </c>
      <c r="G13" s="54" t="s">
        <v>108</v>
      </c>
      <c r="H13" s="53">
        <v>69</v>
      </c>
      <c r="I13" s="53" t="s">
        <v>109</v>
      </c>
      <c r="J13" s="54" t="s">
        <v>110</v>
      </c>
      <c r="K13" s="53">
        <v>99</v>
      </c>
      <c r="L13" s="48">
        <f t="shared" si="1"/>
        <v>168</v>
      </c>
      <c r="M13" s="59" t="s">
        <v>111</v>
      </c>
      <c r="N13" s="56"/>
      <c r="O13" s="57"/>
    </row>
    <row r="14" spans="1:18" s="12" customFormat="1" ht="20.25" customHeight="1">
      <c r="A14" s="43"/>
      <c r="B14" s="44">
        <v>9</v>
      </c>
      <c r="C14" s="52" t="str">
        <f t="shared" si="0"/>
        <v>H2</v>
      </c>
      <c r="D14" s="53">
        <v>9</v>
      </c>
      <c r="E14" s="53" t="s">
        <v>112</v>
      </c>
      <c r="F14" s="53" t="s">
        <v>113</v>
      </c>
      <c r="G14" s="54" t="s">
        <v>114</v>
      </c>
      <c r="H14" s="53">
        <v>69</v>
      </c>
      <c r="I14" s="53" t="s">
        <v>115</v>
      </c>
      <c r="J14" s="53" t="s">
        <v>116</v>
      </c>
      <c r="K14" s="53">
        <v>72.75</v>
      </c>
      <c r="L14" s="48">
        <f t="shared" si="1"/>
        <v>141.75</v>
      </c>
      <c r="M14" s="60" t="s">
        <v>117</v>
      </c>
      <c r="N14" s="50"/>
      <c r="O14" s="51"/>
      <c r="P14" s="14"/>
      <c r="Q14" s="14"/>
    </row>
    <row r="15" spans="1:18" ht="20.25" customHeight="1">
      <c r="A15" s="43"/>
      <c r="B15" s="44">
        <v>10</v>
      </c>
      <c r="C15" s="52" t="str">
        <f t="shared" si="0"/>
        <v>G2</v>
      </c>
      <c r="D15" s="53">
        <v>10</v>
      </c>
      <c r="E15" s="53" t="s">
        <v>118</v>
      </c>
      <c r="F15" s="53" t="s">
        <v>119</v>
      </c>
      <c r="G15" s="54" t="s">
        <v>120</v>
      </c>
      <c r="H15" s="53">
        <v>69</v>
      </c>
      <c r="I15" s="53" t="s">
        <v>121</v>
      </c>
      <c r="J15" s="53" t="s">
        <v>122</v>
      </c>
      <c r="K15" s="53">
        <v>69</v>
      </c>
      <c r="L15" s="48">
        <f t="shared" si="1"/>
        <v>138</v>
      </c>
      <c r="M15" s="59" t="s">
        <v>123</v>
      </c>
      <c r="N15" s="50"/>
      <c r="O15" s="57"/>
    </row>
    <row r="16" spans="1:18" ht="20.25" customHeight="1">
      <c r="A16" s="43"/>
      <c r="B16" s="44">
        <v>11</v>
      </c>
      <c r="C16" s="52" t="str">
        <f t="shared" si="0"/>
        <v>F2</v>
      </c>
      <c r="D16" s="53">
        <v>11</v>
      </c>
      <c r="E16" s="53" t="s">
        <v>124</v>
      </c>
      <c r="F16" s="53" t="s">
        <v>125</v>
      </c>
      <c r="G16" s="54" t="s">
        <v>126</v>
      </c>
      <c r="H16" s="61">
        <v>81.75</v>
      </c>
      <c r="I16" s="53" t="s">
        <v>127</v>
      </c>
      <c r="J16" s="53" t="s">
        <v>128</v>
      </c>
      <c r="K16" s="53">
        <v>54</v>
      </c>
      <c r="L16" s="48">
        <f t="shared" si="1"/>
        <v>135.75</v>
      </c>
      <c r="M16" s="59" t="s">
        <v>129</v>
      </c>
      <c r="N16" s="50"/>
      <c r="O16" s="57"/>
    </row>
    <row r="17" spans="1:18" ht="20.25" customHeight="1">
      <c r="A17" s="43"/>
      <c r="B17" s="44">
        <v>12</v>
      </c>
      <c r="C17" s="52" t="str">
        <f t="shared" si="0"/>
        <v>E2</v>
      </c>
      <c r="D17" s="53">
        <v>12</v>
      </c>
      <c r="E17" s="53" t="s">
        <v>130</v>
      </c>
      <c r="F17" s="53" t="s">
        <v>131</v>
      </c>
      <c r="G17" s="54" t="s">
        <v>132</v>
      </c>
      <c r="H17" s="53">
        <v>87</v>
      </c>
      <c r="I17" s="53" t="s">
        <v>133</v>
      </c>
      <c r="J17" s="53" t="s">
        <v>134</v>
      </c>
      <c r="K17" s="53">
        <v>48</v>
      </c>
      <c r="L17" s="48">
        <f t="shared" si="1"/>
        <v>135</v>
      </c>
      <c r="M17" s="59" t="s">
        <v>135</v>
      </c>
      <c r="N17" s="56"/>
      <c r="O17" s="57"/>
    </row>
    <row r="18" spans="1:18" ht="20.25" customHeight="1">
      <c r="A18" s="43"/>
      <c r="B18" s="44">
        <v>13</v>
      </c>
      <c r="C18" s="52" t="str">
        <f t="shared" si="0"/>
        <v>D2</v>
      </c>
      <c r="D18" s="53">
        <v>13</v>
      </c>
      <c r="E18" s="53" t="s">
        <v>136</v>
      </c>
      <c r="F18" s="53" t="s">
        <v>137</v>
      </c>
      <c r="G18" s="54" t="s">
        <v>138</v>
      </c>
      <c r="H18" s="53">
        <v>60</v>
      </c>
      <c r="I18" s="53" t="s">
        <v>139</v>
      </c>
      <c r="J18" s="53" t="s">
        <v>140</v>
      </c>
      <c r="K18" s="53">
        <v>60</v>
      </c>
      <c r="L18" s="48">
        <f t="shared" si="1"/>
        <v>120</v>
      </c>
      <c r="M18" s="59" t="s">
        <v>141</v>
      </c>
      <c r="N18" s="56"/>
      <c r="O18" s="57"/>
    </row>
    <row r="19" spans="1:18" ht="20.25" customHeight="1">
      <c r="A19" s="43"/>
      <c r="B19" s="44">
        <v>14</v>
      </c>
      <c r="C19" s="52" t="str">
        <f t="shared" si="0"/>
        <v>C2</v>
      </c>
      <c r="D19" s="53">
        <v>14</v>
      </c>
      <c r="E19" s="53" t="s">
        <v>142</v>
      </c>
      <c r="F19" s="53" t="s">
        <v>143</v>
      </c>
      <c r="G19" s="54" t="s">
        <v>144</v>
      </c>
      <c r="H19" s="53">
        <v>49.5</v>
      </c>
      <c r="I19" s="53" t="s">
        <v>145</v>
      </c>
      <c r="J19" s="53" t="s">
        <v>146</v>
      </c>
      <c r="K19" s="53">
        <v>69</v>
      </c>
      <c r="L19" s="48">
        <f t="shared" si="1"/>
        <v>118.5</v>
      </c>
      <c r="M19" s="59" t="s">
        <v>147</v>
      </c>
      <c r="N19" s="56"/>
      <c r="O19" s="57"/>
    </row>
    <row r="20" spans="1:18" ht="20.25" customHeight="1">
      <c r="A20" s="43"/>
      <c r="B20" s="44">
        <v>15</v>
      </c>
      <c r="C20" s="52" t="str">
        <f t="shared" si="0"/>
        <v>B2</v>
      </c>
      <c r="D20" s="53">
        <v>15</v>
      </c>
      <c r="E20" s="53" t="s">
        <v>148</v>
      </c>
      <c r="F20" s="53" t="s">
        <v>149</v>
      </c>
      <c r="G20" s="54" t="s">
        <v>150</v>
      </c>
      <c r="H20" s="53">
        <v>69</v>
      </c>
      <c r="I20" s="53" t="s">
        <v>151</v>
      </c>
      <c r="J20" s="53" t="s">
        <v>152</v>
      </c>
      <c r="K20" s="53">
        <v>42</v>
      </c>
      <c r="L20" s="48">
        <f t="shared" si="1"/>
        <v>111</v>
      </c>
      <c r="M20" s="59" t="s">
        <v>153</v>
      </c>
      <c r="N20" s="56"/>
      <c r="O20" s="57"/>
      <c r="R20" s="58"/>
    </row>
    <row r="21" spans="1:18" ht="20.25" customHeight="1">
      <c r="A21" s="43"/>
      <c r="B21" s="44">
        <v>16</v>
      </c>
      <c r="C21" s="52" t="str">
        <f t="shared" si="0"/>
        <v>A2</v>
      </c>
      <c r="D21" s="53">
        <v>15</v>
      </c>
      <c r="E21" s="53" t="s">
        <v>154</v>
      </c>
      <c r="F21" s="53" t="s">
        <v>155</v>
      </c>
      <c r="G21" s="54" t="s">
        <v>156</v>
      </c>
      <c r="H21" s="53">
        <v>27</v>
      </c>
      <c r="I21" s="53" t="s">
        <v>157</v>
      </c>
      <c r="J21" s="53" t="s">
        <v>158</v>
      </c>
      <c r="K21" s="53">
        <v>75</v>
      </c>
      <c r="L21" s="48">
        <f t="shared" si="1"/>
        <v>102</v>
      </c>
      <c r="M21" s="62" t="s">
        <v>159</v>
      </c>
      <c r="N21" s="56" t="s">
        <v>160</v>
      </c>
      <c r="O21" s="57"/>
    </row>
    <row r="22" spans="1:18" ht="20.25" customHeight="1">
      <c r="A22" s="43"/>
      <c r="B22" s="44">
        <v>17</v>
      </c>
      <c r="C22" s="52" t="str">
        <f t="shared" si="0"/>
        <v>A3</v>
      </c>
      <c r="D22" s="53">
        <v>17</v>
      </c>
      <c r="E22" s="53" t="s">
        <v>161</v>
      </c>
      <c r="F22" s="53" t="s">
        <v>162</v>
      </c>
      <c r="G22" s="54" t="s">
        <v>163</v>
      </c>
      <c r="H22" s="53">
        <v>48</v>
      </c>
      <c r="I22" s="53" t="s">
        <v>164</v>
      </c>
      <c r="J22" s="53" t="s">
        <v>165</v>
      </c>
      <c r="K22" s="53">
        <v>54</v>
      </c>
      <c r="L22" s="48">
        <f t="shared" si="1"/>
        <v>102</v>
      </c>
      <c r="M22" s="62" t="s">
        <v>166</v>
      </c>
      <c r="N22" s="56" t="s">
        <v>160</v>
      </c>
      <c r="O22" s="57"/>
    </row>
    <row r="23" spans="1:18" ht="20.25" customHeight="1">
      <c r="A23" s="43"/>
      <c r="B23" s="44">
        <v>18</v>
      </c>
      <c r="C23" s="52" t="str">
        <f t="shared" si="0"/>
        <v>B3</v>
      </c>
      <c r="D23" s="53">
        <v>18</v>
      </c>
      <c r="E23" s="53" t="s">
        <v>167</v>
      </c>
      <c r="F23" s="53" t="s">
        <v>168</v>
      </c>
      <c r="G23" s="54" t="s">
        <v>169</v>
      </c>
      <c r="H23" s="53">
        <v>42</v>
      </c>
      <c r="I23" s="53" t="s">
        <v>170</v>
      </c>
      <c r="J23" s="53" t="s">
        <v>171</v>
      </c>
      <c r="K23" s="53">
        <v>49.5</v>
      </c>
      <c r="L23" s="48">
        <f t="shared" si="1"/>
        <v>91.5</v>
      </c>
      <c r="M23" s="59" t="s">
        <v>172</v>
      </c>
      <c r="N23" s="56"/>
      <c r="O23" s="57"/>
    </row>
    <row r="24" spans="1:18" ht="20.25" customHeight="1">
      <c r="A24" s="43"/>
      <c r="B24" s="44">
        <v>19</v>
      </c>
      <c r="C24" s="52" t="str">
        <f t="shared" si="0"/>
        <v>C3</v>
      </c>
      <c r="D24" s="53">
        <v>19</v>
      </c>
      <c r="E24" s="53" t="s">
        <v>173</v>
      </c>
      <c r="F24" s="53" t="s">
        <v>174</v>
      </c>
      <c r="G24" s="54" t="s">
        <v>175</v>
      </c>
      <c r="H24" s="53">
        <v>45</v>
      </c>
      <c r="I24" s="53" t="s">
        <v>176</v>
      </c>
      <c r="J24" s="53" t="s">
        <v>177</v>
      </c>
      <c r="K24" s="53">
        <v>45</v>
      </c>
      <c r="L24" s="48">
        <f t="shared" si="1"/>
        <v>90</v>
      </c>
      <c r="M24" s="59" t="s">
        <v>178</v>
      </c>
      <c r="N24" s="56"/>
      <c r="O24" s="57"/>
    </row>
    <row r="25" spans="1:18" ht="20.25" customHeight="1">
      <c r="A25" s="43"/>
      <c r="B25" s="44">
        <v>20</v>
      </c>
      <c r="C25" s="52" t="str">
        <f t="shared" si="0"/>
        <v>D3</v>
      </c>
      <c r="D25" s="53">
        <v>20</v>
      </c>
      <c r="E25" s="53" t="s">
        <v>179</v>
      </c>
      <c r="F25" s="53" t="s">
        <v>180</v>
      </c>
      <c r="G25" s="54" t="s">
        <v>181</v>
      </c>
      <c r="H25" s="53">
        <v>44.25</v>
      </c>
      <c r="I25" s="53" t="s">
        <v>182</v>
      </c>
      <c r="J25" s="53" t="s">
        <v>183</v>
      </c>
      <c r="K25" s="53">
        <v>44.25</v>
      </c>
      <c r="L25" s="48">
        <f t="shared" si="1"/>
        <v>88.5</v>
      </c>
      <c r="M25" s="59" t="s">
        <v>184</v>
      </c>
      <c r="N25" s="56"/>
      <c r="O25" s="57"/>
    </row>
    <row r="26" spans="1:18" ht="20.25" customHeight="1">
      <c r="A26" s="43"/>
      <c r="B26" s="44">
        <v>21</v>
      </c>
      <c r="C26" s="52" t="str">
        <f t="shared" si="0"/>
        <v>E3</v>
      </c>
      <c r="D26" s="53">
        <v>21</v>
      </c>
      <c r="E26" s="53" t="s">
        <v>185</v>
      </c>
      <c r="F26" s="53" t="s">
        <v>186</v>
      </c>
      <c r="G26" s="54" t="s">
        <v>187</v>
      </c>
      <c r="H26" s="53">
        <v>43.5</v>
      </c>
      <c r="I26" s="53" t="s">
        <v>188</v>
      </c>
      <c r="J26" s="53" t="s">
        <v>189</v>
      </c>
      <c r="K26" s="53">
        <v>43.5</v>
      </c>
      <c r="L26" s="48">
        <f t="shared" si="1"/>
        <v>87</v>
      </c>
      <c r="M26" s="59" t="s">
        <v>190</v>
      </c>
      <c r="N26" s="56"/>
      <c r="O26" s="57"/>
    </row>
    <row r="27" spans="1:18" ht="20.25" customHeight="1">
      <c r="A27" s="43"/>
      <c r="B27" s="44">
        <v>22</v>
      </c>
      <c r="C27" s="52" t="str">
        <f t="shared" si="0"/>
        <v>F3</v>
      </c>
      <c r="D27" s="53">
        <v>22</v>
      </c>
      <c r="E27" s="53" t="s">
        <v>191</v>
      </c>
      <c r="F27" s="53" t="s">
        <v>192</v>
      </c>
      <c r="G27" s="54" t="s">
        <v>193</v>
      </c>
      <c r="H27" s="53">
        <v>51.75</v>
      </c>
      <c r="I27" s="53" t="s">
        <v>194</v>
      </c>
      <c r="J27" s="53" t="s">
        <v>195</v>
      </c>
      <c r="K27" s="53">
        <v>33.75</v>
      </c>
      <c r="L27" s="48">
        <f t="shared" si="1"/>
        <v>85.5</v>
      </c>
      <c r="M27" s="59" t="s">
        <v>196</v>
      </c>
      <c r="N27" s="56"/>
      <c r="O27" s="57"/>
    </row>
    <row r="28" spans="1:18" ht="20.25" customHeight="1">
      <c r="A28" s="43"/>
      <c r="B28" s="44">
        <v>23</v>
      </c>
      <c r="C28" s="52" t="str">
        <f t="shared" si="0"/>
        <v>H3</v>
      </c>
      <c r="D28" s="53">
        <v>23</v>
      </c>
      <c r="E28" s="53">
        <v>1987.5</v>
      </c>
      <c r="F28" s="53" t="s">
        <v>197</v>
      </c>
      <c r="G28" s="54" t="s">
        <v>198</v>
      </c>
      <c r="H28" s="53">
        <v>36</v>
      </c>
      <c r="I28" s="53" t="s">
        <v>199</v>
      </c>
      <c r="J28" s="53" t="s">
        <v>200</v>
      </c>
      <c r="K28" s="53">
        <v>36</v>
      </c>
      <c r="L28" s="48">
        <f t="shared" si="1"/>
        <v>72</v>
      </c>
      <c r="M28" s="62" t="s">
        <v>201</v>
      </c>
      <c r="N28" s="56" t="s">
        <v>202</v>
      </c>
      <c r="O28" s="57"/>
    </row>
    <row r="29" spans="1:18" ht="20.25" customHeight="1">
      <c r="A29" s="43"/>
      <c r="B29" s="44">
        <v>24</v>
      </c>
      <c r="C29" s="52" t="str">
        <f t="shared" si="0"/>
        <v>G3</v>
      </c>
      <c r="D29" s="53">
        <v>23</v>
      </c>
      <c r="E29" s="53" t="s">
        <v>203</v>
      </c>
      <c r="F29" s="53" t="s">
        <v>204</v>
      </c>
      <c r="G29" s="54" t="s">
        <v>205</v>
      </c>
      <c r="H29" s="53">
        <v>36</v>
      </c>
      <c r="I29" s="53" t="s">
        <v>206</v>
      </c>
      <c r="J29" s="53" t="s">
        <v>207</v>
      </c>
      <c r="K29" s="53">
        <v>36</v>
      </c>
      <c r="L29" s="48">
        <f t="shared" si="1"/>
        <v>72</v>
      </c>
      <c r="M29" s="62" t="s">
        <v>208</v>
      </c>
      <c r="N29" s="56" t="s">
        <v>202</v>
      </c>
      <c r="O29" s="57"/>
    </row>
    <row r="30" spans="1:18" s="12" customFormat="1" ht="20.25" customHeight="1">
      <c r="A30" s="43"/>
      <c r="B30" s="44">
        <v>25</v>
      </c>
      <c r="C30" s="52" t="s">
        <v>209</v>
      </c>
      <c r="D30" s="53">
        <v>25</v>
      </c>
      <c r="E30" s="53" t="s">
        <v>210</v>
      </c>
      <c r="F30" s="53" t="s">
        <v>211</v>
      </c>
      <c r="G30" s="54" t="s">
        <v>212</v>
      </c>
      <c r="H30" s="53">
        <v>33</v>
      </c>
      <c r="I30" s="53" t="s">
        <v>213</v>
      </c>
      <c r="J30" s="53" t="s">
        <v>214</v>
      </c>
      <c r="K30" s="53">
        <v>33.75</v>
      </c>
      <c r="L30" s="48">
        <f t="shared" si="1"/>
        <v>66.75</v>
      </c>
      <c r="M30" s="59" t="s">
        <v>215</v>
      </c>
      <c r="N30" s="56"/>
      <c r="O30" s="57"/>
      <c r="P30" s="14"/>
      <c r="Q30" s="14"/>
    </row>
    <row r="31" spans="1:18" s="12" customFormat="1" ht="20.25" customHeight="1">
      <c r="A31" s="43"/>
      <c r="B31" s="44">
        <v>26</v>
      </c>
      <c r="C31" s="52" t="str">
        <f>M31</f>
        <v>QT9</v>
      </c>
      <c r="D31" s="53">
        <v>26</v>
      </c>
      <c r="E31" s="53" t="s">
        <v>216</v>
      </c>
      <c r="F31" s="53" t="s">
        <v>217</v>
      </c>
      <c r="G31" s="54" t="s">
        <v>218</v>
      </c>
      <c r="H31" s="53">
        <v>35</v>
      </c>
      <c r="I31" s="53" t="s">
        <v>219</v>
      </c>
      <c r="J31" s="53" t="s">
        <v>220</v>
      </c>
      <c r="K31" s="53">
        <v>30</v>
      </c>
      <c r="L31" s="48">
        <f t="shared" si="1"/>
        <v>65</v>
      </c>
      <c r="M31" s="59" t="s">
        <v>221</v>
      </c>
      <c r="N31" s="56"/>
      <c r="O31" s="57"/>
      <c r="P31" s="14"/>
      <c r="Q31" s="14"/>
    </row>
    <row r="32" spans="1:18" s="12" customFormat="1" ht="20.25" customHeight="1">
      <c r="A32" s="43"/>
      <c r="B32" s="44">
        <v>27</v>
      </c>
      <c r="C32" s="52" t="s">
        <v>222</v>
      </c>
      <c r="D32" s="53">
        <v>27</v>
      </c>
      <c r="E32" s="53" t="s">
        <v>223</v>
      </c>
      <c r="F32" s="53" t="s">
        <v>224</v>
      </c>
      <c r="G32" s="54" t="s">
        <v>225</v>
      </c>
      <c r="H32" s="53">
        <v>24</v>
      </c>
      <c r="I32" s="53" t="s">
        <v>226</v>
      </c>
      <c r="J32" s="53" t="s">
        <v>227</v>
      </c>
      <c r="K32" s="53">
        <v>40.5</v>
      </c>
      <c r="L32" s="48">
        <f t="shared" si="1"/>
        <v>64.5</v>
      </c>
      <c r="M32" s="59" t="s">
        <v>228</v>
      </c>
      <c r="N32" s="56"/>
      <c r="O32" s="57"/>
      <c r="P32" s="14"/>
      <c r="Q32" s="14"/>
    </row>
    <row r="33" spans="1:17" s="12" customFormat="1" ht="20.25" customHeight="1">
      <c r="A33" s="43"/>
      <c r="B33" s="44">
        <v>28</v>
      </c>
      <c r="C33" s="52" t="s">
        <v>229</v>
      </c>
      <c r="D33" s="53">
        <v>28</v>
      </c>
      <c r="E33" s="53" t="s">
        <v>230</v>
      </c>
      <c r="F33" s="53" t="s">
        <v>231</v>
      </c>
      <c r="G33" s="54" t="s">
        <v>232</v>
      </c>
      <c r="H33" s="53">
        <v>27</v>
      </c>
      <c r="I33" s="53" t="s">
        <v>233</v>
      </c>
      <c r="J33" s="53" t="s">
        <v>234</v>
      </c>
      <c r="K33" s="53">
        <v>27</v>
      </c>
      <c r="L33" s="48">
        <f t="shared" si="1"/>
        <v>54</v>
      </c>
      <c r="M33" s="62" t="s">
        <v>235</v>
      </c>
      <c r="N33" s="56" t="s">
        <v>236</v>
      </c>
      <c r="O33" s="57"/>
      <c r="P33" s="14"/>
      <c r="Q33" s="14"/>
    </row>
    <row r="34" spans="1:17" s="12" customFormat="1" ht="20.25" customHeight="1">
      <c r="A34" s="43"/>
      <c r="B34" s="44">
        <v>29</v>
      </c>
      <c r="C34" s="52" t="str">
        <f>M34</f>
        <v>QT7</v>
      </c>
      <c r="D34" s="53">
        <v>28</v>
      </c>
      <c r="E34" s="53" t="s">
        <v>237</v>
      </c>
      <c r="F34" s="53" t="s">
        <v>238</v>
      </c>
      <c r="G34" s="54" t="s">
        <v>239</v>
      </c>
      <c r="H34" s="53">
        <v>27</v>
      </c>
      <c r="I34" s="53" t="s">
        <v>240</v>
      </c>
      <c r="J34" s="53" t="s">
        <v>241</v>
      </c>
      <c r="K34" s="53">
        <v>27</v>
      </c>
      <c r="L34" s="48">
        <f t="shared" si="1"/>
        <v>54</v>
      </c>
      <c r="M34" s="62" t="s">
        <v>242</v>
      </c>
      <c r="N34" s="56" t="s">
        <v>236</v>
      </c>
      <c r="O34" s="57"/>
      <c r="P34" s="14"/>
      <c r="Q34" s="14"/>
    </row>
    <row r="35" spans="1:17" s="12" customFormat="1" ht="20.25" customHeight="1">
      <c r="A35" s="43"/>
      <c r="B35" s="44">
        <v>30</v>
      </c>
      <c r="C35" s="52" t="str">
        <f>M35</f>
        <v>QT5</v>
      </c>
      <c r="D35" s="53">
        <v>30</v>
      </c>
      <c r="E35" s="53" t="s">
        <v>243</v>
      </c>
      <c r="F35" s="53" t="s">
        <v>244</v>
      </c>
      <c r="G35" s="54" t="s">
        <v>245</v>
      </c>
      <c r="H35" s="53">
        <v>28</v>
      </c>
      <c r="I35" s="53" t="s">
        <v>246</v>
      </c>
      <c r="J35" s="53" t="s">
        <v>247</v>
      </c>
      <c r="K35" s="53">
        <v>23</v>
      </c>
      <c r="L35" s="48">
        <f t="shared" si="1"/>
        <v>51</v>
      </c>
      <c r="M35" s="59" t="s">
        <v>248</v>
      </c>
      <c r="N35" s="56"/>
      <c r="O35" s="57"/>
      <c r="P35" s="14"/>
      <c r="Q35" s="14"/>
    </row>
    <row r="36" spans="1:17" s="12" customFormat="1" ht="20.25" customHeight="1">
      <c r="A36" s="43"/>
      <c r="B36" s="44">
        <v>31</v>
      </c>
      <c r="C36" s="52" t="s">
        <v>249</v>
      </c>
      <c r="D36" s="53">
        <v>31</v>
      </c>
      <c r="E36" s="53" t="s">
        <v>250</v>
      </c>
      <c r="F36" s="53" t="s">
        <v>251</v>
      </c>
      <c r="G36" s="54" t="s">
        <v>252</v>
      </c>
      <c r="H36" s="53">
        <v>36</v>
      </c>
      <c r="I36" s="53" t="s">
        <v>253</v>
      </c>
      <c r="J36" s="53" t="s">
        <v>254</v>
      </c>
      <c r="K36" s="53">
        <v>13.5</v>
      </c>
      <c r="L36" s="48">
        <f t="shared" si="1"/>
        <v>49.5</v>
      </c>
      <c r="M36" s="59" t="s">
        <v>255</v>
      </c>
      <c r="N36" s="56"/>
      <c r="O36" s="57"/>
      <c r="P36" s="14"/>
      <c r="Q36" s="14"/>
    </row>
    <row r="37" spans="1:17" s="12" customFormat="1" ht="20.25" customHeight="1">
      <c r="A37" s="43"/>
      <c r="B37" s="44">
        <v>32</v>
      </c>
      <c r="C37" s="52" t="str">
        <f>M37</f>
        <v>QT3</v>
      </c>
      <c r="D37" s="53">
        <v>32</v>
      </c>
      <c r="E37" s="53" t="s">
        <v>256</v>
      </c>
      <c r="F37" s="53" t="s">
        <v>257</v>
      </c>
      <c r="G37" s="54" t="s">
        <v>258</v>
      </c>
      <c r="H37" s="53">
        <v>23</v>
      </c>
      <c r="I37" s="53" t="s">
        <v>259</v>
      </c>
      <c r="J37" s="53" t="s">
        <v>260</v>
      </c>
      <c r="K37" s="53">
        <v>23</v>
      </c>
      <c r="L37" s="48">
        <f t="shared" si="1"/>
        <v>46</v>
      </c>
      <c r="M37" s="59" t="s">
        <v>261</v>
      </c>
      <c r="N37" s="56"/>
      <c r="O37" s="57"/>
      <c r="P37" s="14"/>
      <c r="Q37" s="14"/>
    </row>
    <row r="38" spans="1:17" s="12" customFormat="1" ht="20.25" customHeight="1">
      <c r="A38" s="43"/>
      <c r="B38" s="44">
        <v>33</v>
      </c>
      <c r="C38" s="52" t="s">
        <v>262</v>
      </c>
      <c r="D38" s="53">
        <v>33</v>
      </c>
      <c r="E38" s="53" t="s">
        <v>263</v>
      </c>
      <c r="F38" s="53" t="s">
        <v>264</v>
      </c>
      <c r="G38" s="63" t="s">
        <v>265</v>
      </c>
      <c r="H38" s="53">
        <v>0</v>
      </c>
      <c r="I38" s="53" t="s">
        <v>266</v>
      </c>
      <c r="J38" s="53" t="s">
        <v>267</v>
      </c>
      <c r="K38" s="53">
        <v>30</v>
      </c>
      <c r="L38" s="48">
        <f t="shared" si="1"/>
        <v>30</v>
      </c>
      <c r="M38" s="62" t="s">
        <v>248</v>
      </c>
      <c r="N38" s="56" t="s">
        <v>268</v>
      </c>
      <c r="O38" s="57"/>
      <c r="P38" s="14"/>
      <c r="Q38" s="14"/>
    </row>
    <row r="39" spans="1:17" s="12" customFormat="1" ht="20.25" customHeight="1">
      <c r="A39" s="43"/>
      <c r="B39" s="44">
        <v>34</v>
      </c>
      <c r="C39" s="52" t="str">
        <f>M39</f>
        <v>QT6</v>
      </c>
      <c r="D39" s="53">
        <v>34</v>
      </c>
      <c r="E39" s="53" t="s">
        <v>269</v>
      </c>
      <c r="F39" s="53" t="s">
        <v>270</v>
      </c>
      <c r="G39" s="54" t="s">
        <v>271</v>
      </c>
      <c r="H39" s="53">
        <v>12</v>
      </c>
      <c r="I39" s="53" t="s">
        <v>272</v>
      </c>
      <c r="J39" s="53" t="s">
        <v>273</v>
      </c>
      <c r="K39" s="53">
        <v>12</v>
      </c>
      <c r="L39" s="48">
        <f t="shared" si="1"/>
        <v>24</v>
      </c>
      <c r="M39" s="62" t="s">
        <v>235</v>
      </c>
      <c r="N39" s="56" t="s">
        <v>268</v>
      </c>
      <c r="O39" s="57"/>
      <c r="P39" s="14"/>
      <c r="Q39" s="14"/>
    </row>
    <row r="40" spans="1:17" s="12" customFormat="1" ht="20.25" customHeight="1">
      <c r="A40" s="43"/>
      <c r="B40" s="44">
        <v>35</v>
      </c>
      <c r="C40" s="52" t="s">
        <v>274</v>
      </c>
      <c r="D40" s="53">
        <v>35</v>
      </c>
      <c r="E40" s="53" t="s">
        <v>275</v>
      </c>
      <c r="F40" s="53" t="s">
        <v>276</v>
      </c>
      <c r="G40" s="54" t="s">
        <v>277</v>
      </c>
      <c r="H40" s="53">
        <v>9</v>
      </c>
      <c r="I40" s="53" t="s">
        <v>278</v>
      </c>
      <c r="J40" s="53" t="s">
        <v>279</v>
      </c>
      <c r="K40" s="53">
        <v>9</v>
      </c>
      <c r="L40" s="48">
        <f t="shared" si="1"/>
        <v>18</v>
      </c>
      <c r="M40" s="62" t="s">
        <v>242</v>
      </c>
      <c r="N40" s="56" t="s">
        <v>268</v>
      </c>
      <c r="O40" s="64"/>
      <c r="P40" s="14"/>
      <c r="Q40" s="14"/>
    </row>
    <row r="41" spans="1:17" s="12" customFormat="1" ht="20.25" customHeight="1">
      <c r="A41" s="43"/>
      <c r="B41" s="44">
        <v>36</v>
      </c>
      <c r="C41" s="52" t="s">
        <v>280</v>
      </c>
      <c r="D41" s="53">
        <v>36</v>
      </c>
      <c r="E41" s="53" t="s">
        <v>281</v>
      </c>
      <c r="F41" s="53" t="s">
        <v>282</v>
      </c>
      <c r="G41" s="54" t="s">
        <v>283</v>
      </c>
      <c r="H41" s="53">
        <v>13.5</v>
      </c>
      <c r="I41" s="53" t="s">
        <v>284</v>
      </c>
      <c r="J41" s="53" t="s">
        <v>285</v>
      </c>
      <c r="K41" s="53">
        <v>0.75</v>
      </c>
      <c r="L41" s="48">
        <f t="shared" si="1"/>
        <v>14.25</v>
      </c>
      <c r="M41" s="62" t="s">
        <v>221</v>
      </c>
      <c r="N41" s="56" t="s">
        <v>268</v>
      </c>
      <c r="O41" s="57"/>
      <c r="P41" s="14"/>
      <c r="Q41" s="14"/>
    </row>
    <row r="42" spans="1:17" s="12" customFormat="1" ht="20.25" customHeight="1">
      <c r="A42" s="43"/>
      <c r="B42" s="44">
        <v>37</v>
      </c>
      <c r="C42" s="52" t="str">
        <f>M42</f>
        <v>QT10</v>
      </c>
      <c r="D42" s="53">
        <v>37</v>
      </c>
      <c r="E42" s="53" t="s">
        <v>286</v>
      </c>
      <c r="F42" s="53" t="s">
        <v>287</v>
      </c>
      <c r="G42" s="54" t="s">
        <v>288</v>
      </c>
      <c r="H42" s="53">
        <v>6.75</v>
      </c>
      <c r="I42" s="53" t="s">
        <v>289</v>
      </c>
      <c r="J42" s="53" t="s">
        <v>290</v>
      </c>
      <c r="K42" s="53">
        <v>6.75</v>
      </c>
      <c r="L42" s="48">
        <f t="shared" si="1"/>
        <v>13.5</v>
      </c>
      <c r="M42" s="62" t="s">
        <v>215</v>
      </c>
      <c r="N42" s="56" t="s">
        <v>268</v>
      </c>
      <c r="O42" s="29"/>
      <c r="P42" s="14"/>
      <c r="Q42" s="14"/>
    </row>
    <row r="43" spans="1:17" s="12" customFormat="1" ht="20.25" customHeight="1">
      <c r="A43" s="43"/>
      <c r="B43" s="44">
        <v>38</v>
      </c>
      <c r="C43" s="52" t="str">
        <f>M43</f>
        <v>QT8</v>
      </c>
      <c r="D43" s="53">
        <v>38</v>
      </c>
      <c r="E43" s="53" t="s">
        <v>291</v>
      </c>
      <c r="F43" s="53" t="s">
        <v>292</v>
      </c>
      <c r="G43" s="54" t="s">
        <v>293</v>
      </c>
      <c r="H43" s="53">
        <v>13.5</v>
      </c>
      <c r="I43" s="53" t="s">
        <v>294</v>
      </c>
      <c r="J43" s="53" t="s">
        <v>295</v>
      </c>
      <c r="K43" s="53">
        <v>0</v>
      </c>
      <c r="L43" s="48">
        <f t="shared" si="1"/>
        <v>13.5</v>
      </c>
      <c r="M43" s="62" t="s">
        <v>228</v>
      </c>
      <c r="N43" s="56" t="s">
        <v>268</v>
      </c>
      <c r="O43" s="57"/>
      <c r="P43" s="14"/>
      <c r="Q43" s="14"/>
    </row>
    <row r="44" spans="1:17" s="12" customFormat="1" ht="20.25" customHeight="1">
      <c r="A44" s="43"/>
      <c r="B44" s="44">
        <v>39</v>
      </c>
      <c r="C44" s="52" t="str">
        <f>M44</f>
        <v>QT2</v>
      </c>
      <c r="D44" s="53">
        <v>39</v>
      </c>
      <c r="E44" s="53" t="s">
        <v>296</v>
      </c>
      <c r="F44" s="53" t="s">
        <v>297</v>
      </c>
      <c r="G44" s="63" t="s">
        <v>265</v>
      </c>
      <c r="H44" s="53">
        <v>0</v>
      </c>
      <c r="I44" s="53" t="s">
        <v>298</v>
      </c>
      <c r="J44" s="65" t="s">
        <v>265</v>
      </c>
      <c r="K44" s="53">
        <v>0</v>
      </c>
      <c r="L44" s="48">
        <f t="shared" si="1"/>
        <v>0</v>
      </c>
      <c r="M44" s="62" t="s">
        <v>299</v>
      </c>
      <c r="N44" s="50" t="s">
        <v>300</v>
      </c>
      <c r="O44" s="51"/>
      <c r="P44" s="14"/>
      <c r="Q44" s="14"/>
    </row>
    <row r="45" spans="1:17" s="12" customFormat="1" ht="20.25" customHeight="1">
      <c r="A45" s="43"/>
      <c r="B45" s="44">
        <v>40</v>
      </c>
      <c r="C45" s="52" t="str">
        <f>M45</f>
        <v>QT1</v>
      </c>
      <c r="D45" s="53">
        <v>40</v>
      </c>
      <c r="E45" s="53" t="s">
        <v>301</v>
      </c>
      <c r="F45" s="53" t="s">
        <v>302</v>
      </c>
      <c r="G45" s="63" t="s">
        <v>265</v>
      </c>
      <c r="H45" s="53">
        <v>0</v>
      </c>
      <c r="I45" s="53" t="s">
        <v>303</v>
      </c>
      <c r="J45" s="65" t="s">
        <v>265</v>
      </c>
      <c r="K45" s="53">
        <v>0</v>
      </c>
      <c r="L45" s="48">
        <f t="shared" si="1"/>
        <v>0</v>
      </c>
      <c r="M45" s="62" t="s">
        <v>304</v>
      </c>
      <c r="N45" s="50" t="s">
        <v>300</v>
      </c>
      <c r="O45" s="57"/>
      <c r="P45" s="14"/>
      <c r="Q45" s="14"/>
    </row>
    <row r="46" spans="1:17" s="12" customFormat="1" ht="20.25" customHeight="1">
      <c r="A46" s="43"/>
      <c r="B46" s="44">
        <v>41</v>
      </c>
      <c r="C46" s="52" t="s">
        <v>305</v>
      </c>
      <c r="D46" s="53">
        <v>41</v>
      </c>
      <c r="E46" s="53" t="s">
        <v>306</v>
      </c>
      <c r="F46" s="53" t="s">
        <v>307</v>
      </c>
      <c r="G46" s="54" t="s">
        <v>308</v>
      </c>
      <c r="H46" s="53">
        <v>0</v>
      </c>
      <c r="I46" s="53" t="s">
        <v>309</v>
      </c>
      <c r="J46" s="53" t="s">
        <v>310</v>
      </c>
      <c r="K46" s="53">
        <v>0</v>
      </c>
      <c r="L46" s="48">
        <f t="shared" si="1"/>
        <v>0</v>
      </c>
      <c r="M46" s="62" t="s">
        <v>304</v>
      </c>
      <c r="N46" s="50" t="s">
        <v>300</v>
      </c>
      <c r="O46" s="57"/>
      <c r="P46" s="14"/>
      <c r="Q46" s="14"/>
    </row>
    <row r="47" spans="1:17" s="12" customFormat="1" ht="20.25" customHeight="1">
      <c r="A47" s="43"/>
      <c r="B47" s="66">
        <v>42</v>
      </c>
      <c r="C47" s="67" t="str">
        <f t="shared" ref="C47:C54" si="2">M47</f>
        <v>QT2</v>
      </c>
      <c r="D47" s="68">
        <v>42</v>
      </c>
      <c r="E47" s="68" t="s">
        <v>311</v>
      </c>
      <c r="F47" s="68" t="s">
        <v>107</v>
      </c>
      <c r="G47" s="69" t="s">
        <v>312</v>
      </c>
      <c r="H47" s="68">
        <v>0</v>
      </c>
      <c r="I47" s="68" t="s">
        <v>313</v>
      </c>
      <c r="J47" s="68" t="s">
        <v>314</v>
      </c>
      <c r="K47" s="68">
        <v>0</v>
      </c>
      <c r="L47" s="70">
        <f t="shared" si="1"/>
        <v>0</v>
      </c>
      <c r="M47" s="71" t="s">
        <v>299</v>
      </c>
      <c r="N47" s="72" t="s">
        <v>300</v>
      </c>
      <c r="O47" s="73"/>
      <c r="P47" s="14"/>
      <c r="Q47" s="14"/>
    </row>
    <row r="48" spans="1:17" s="12" customFormat="1" ht="20.25" hidden="1" customHeight="1">
      <c r="B48" s="74">
        <v>43</v>
      </c>
      <c r="C48" s="45">
        <f t="shared" si="2"/>
        <v>0</v>
      </c>
      <c r="D48" s="46"/>
      <c r="E48" s="46"/>
      <c r="F48" s="46"/>
      <c r="G48" s="46"/>
      <c r="H48" s="46"/>
      <c r="I48" s="46"/>
      <c r="J48" s="46"/>
      <c r="K48" s="46"/>
      <c r="L48" s="75"/>
      <c r="M48" s="76"/>
      <c r="N48" s="76"/>
      <c r="O48" s="51"/>
      <c r="P48" s="14"/>
      <c r="Q48" s="14"/>
    </row>
    <row r="49" spans="2:17" s="12" customFormat="1" ht="20.25" hidden="1" customHeight="1">
      <c r="B49" s="74">
        <v>44</v>
      </c>
      <c r="C49" s="77">
        <f t="shared" si="2"/>
        <v>0</v>
      </c>
      <c r="D49" s="53"/>
      <c r="E49" s="53"/>
      <c r="F49" s="53"/>
      <c r="G49" s="53"/>
      <c r="H49" s="53"/>
      <c r="I49" s="53"/>
      <c r="J49" s="53"/>
      <c r="K49" s="53"/>
      <c r="L49" s="78"/>
      <c r="M49" s="29"/>
      <c r="N49" s="29"/>
      <c r="O49" s="57"/>
      <c r="P49" s="14"/>
      <c r="Q49" s="14"/>
    </row>
    <row r="50" spans="2:17" ht="20.25" hidden="1" customHeight="1">
      <c r="B50" s="79">
        <v>45</v>
      </c>
      <c r="C50" s="53">
        <f t="shared" si="2"/>
        <v>0</v>
      </c>
      <c r="D50" s="53"/>
      <c r="E50" s="53"/>
      <c r="F50" s="53"/>
      <c r="G50" s="53"/>
      <c r="H50" s="53"/>
      <c r="I50" s="53"/>
      <c r="J50" s="80"/>
      <c r="K50" s="53"/>
      <c r="L50" s="78"/>
      <c r="M50" s="29"/>
      <c r="N50" s="29"/>
      <c r="O50" s="57"/>
    </row>
    <row r="51" spans="2:17" ht="20.25" hidden="1" customHeight="1">
      <c r="B51" s="79">
        <v>46</v>
      </c>
      <c r="C51" s="53">
        <f t="shared" si="2"/>
        <v>0</v>
      </c>
      <c r="D51" s="53"/>
      <c r="E51" s="53"/>
      <c r="F51" s="53"/>
      <c r="G51" s="53"/>
      <c r="H51" s="53"/>
      <c r="I51" s="53"/>
      <c r="J51" s="80"/>
      <c r="K51" s="53"/>
      <c r="L51" s="78"/>
      <c r="M51" s="29"/>
      <c r="N51" s="29"/>
      <c r="O51" s="53"/>
    </row>
    <row r="52" spans="2:17" ht="20.25" hidden="1" customHeight="1">
      <c r="B52" s="79">
        <v>47</v>
      </c>
      <c r="C52" s="53">
        <f t="shared" si="2"/>
        <v>0</v>
      </c>
      <c r="D52" s="53"/>
      <c r="E52" s="53"/>
      <c r="F52" s="53"/>
      <c r="G52" s="53"/>
      <c r="H52" s="53"/>
      <c r="I52" s="53"/>
      <c r="J52" s="80"/>
      <c r="K52" s="53"/>
      <c r="L52" s="78"/>
      <c r="M52" s="29"/>
      <c r="N52" s="29"/>
      <c r="O52" s="53"/>
    </row>
    <row r="53" spans="2:17" ht="20.25" hidden="1" customHeight="1">
      <c r="B53" s="79">
        <v>48</v>
      </c>
      <c r="C53" s="53">
        <f t="shared" si="2"/>
        <v>0</v>
      </c>
      <c r="D53" s="53"/>
      <c r="E53" s="53"/>
      <c r="F53" s="53"/>
      <c r="G53" s="53"/>
      <c r="H53" s="53"/>
      <c r="I53" s="53"/>
      <c r="J53" s="80"/>
      <c r="K53" s="53"/>
      <c r="L53" s="78"/>
      <c r="M53" s="29"/>
      <c r="N53" s="29"/>
      <c r="O53" s="53"/>
    </row>
    <row r="54" spans="2:17" ht="20.25" hidden="1" customHeight="1">
      <c r="B54" s="79">
        <v>49</v>
      </c>
      <c r="C54" s="53">
        <f t="shared" si="2"/>
        <v>0</v>
      </c>
      <c r="D54" s="53"/>
      <c r="E54" s="53"/>
      <c r="F54" s="53"/>
      <c r="G54" s="53"/>
      <c r="H54" s="53"/>
      <c r="I54" s="53"/>
      <c r="J54" s="80"/>
      <c r="K54" s="53"/>
      <c r="L54" s="78"/>
      <c r="M54" s="29"/>
      <c r="N54" s="29"/>
      <c r="O54" s="53"/>
    </row>
    <row r="55" spans="2:17" ht="22.5" hidden="1">
      <c r="B55" s="79">
        <v>50</v>
      </c>
      <c r="C55" s="81">
        <f t="shared" ref="C55:C100" si="3">N55</f>
        <v>0</v>
      </c>
      <c r="D55" s="54"/>
      <c r="E55" s="54"/>
      <c r="F55" s="54"/>
      <c r="G55" s="54"/>
      <c r="H55" s="54"/>
      <c r="I55" s="82"/>
      <c r="J55" s="80"/>
      <c r="K55" s="53"/>
      <c r="L55" s="82"/>
      <c r="M55" s="83"/>
      <c r="N55" s="84"/>
      <c r="O55" s="29"/>
      <c r="P55" s="85"/>
    </row>
    <row r="56" spans="2:17" ht="22.5" hidden="1">
      <c r="B56" s="79">
        <v>51</v>
      </c>
      <c r="C56" s="81">
        <f t="shared" si="3"/>
        <v>0</v>
      </c>
      <c r="D56" s="54"/>
      <c r="E56" s="54"/>
      <c r="F56" s="54"/>
      <c r="G56" s="54"/>
      <c r="H56" s="54"/>
      <c r="I56" s="82"/>
      <c r="J56" s="80"/>
      <c r="K56" s="53"/>
      <c r="L56" s="82"/>
      <c r="M56" s="83"/>
      <c r="N56" s="84"/>
      <c r="O56" s="29"/>
      <c r="P56" s="85"/>
    </row>
    <row r="57" spans="2:17" ht="22.5" hidden="1">
      <c r="B57" s="79">
        <v>52</v>
      </c>
      <c r="C57" s="81">
        <f t="shared" si="3"/>
        <v>0</v>
      </c>
      <c r="D57" s="54"/>
      <c r="E57" s="54"/>
      <c r="F57" s="86"/>
      <c r="G57" s="54"/>
      <c r="H57" s="54"/>
      <c r="I57" s="82"/>
      <c r="J57" s="80"/>
      <c r="K57" s="53"/>
      <c r="L57" s="82"/>
      <c r="M57" s="83"/>
      <c r="N57" s="84"/>
      <c r="O57" s="29"/>
      <c r="P57" s="85"/>
    </row>
    <row r="58" spans="2:17" ht="22.5" hidden="1">
      <c r="B58" s="79">
        <v>53</v>
      </c>
      <c r="C58" s="81">
        <f t="shared" si="3"/>
        <v>0</v>
      </c>
      <c r="D58" s="54"/>
      <c r="E58" s="54"/>
      <c r="F58" s="86"/>
      <c r="G58" s="54"/>
      <c r="H58" s="54"/>
      <c r="I58" s="82"/>
      <c r="J58" s="80"/>
      <c r="K58" s="53"/>
      <c r="L58" s="82"/>
      <c r="M58" s="83"/>
      <c r="N58" s="84"/>
      <c r="O58" s="29"/>
      <c r="P58" s="85"/>
    </row>
    <row r="59" spans="2:17" ht="22.5" hidden="1">
      <c r="B59" s="79">
        <v>54</v>
      </c>
      <c r="C59" s="81">
        <f t="shared" si="3"/>
        <v>0</v>
      </c>
      <c r="D59" s="54"/>
      <c r="E59" s="54"/>
      <c r="F59" s="86"/>
      <c r="G59" s="54"/>
      <c r="H59" s="54"/>
      <c r="I59" s="82"/>
      <c r="J59" s="80"/>
      <c r="K59" s="53"/>
      <c r="L59" s="82"/>
      <c r="M59" s="83"/>
      <c r="N59" s="84"/>
      <c r="O59" s="29"/>
      <c r="P59" s="85"/>
    </row>
    <row r="60" spans="2:17" ht="22.5" hidden="1">
      <c r="B60" s="79">
        <v>55</v>
      </c>
      <c r="C60" s="81">
        <f t="shared" si="3"/>
        <v>0</v>
      </c>
      <c r="D60" s="54"/>
      <c r="E60" s="54"/>
      <c r="F60" s="86"/>
      <c r="G60" s="54"/>
      <c r="H60" s="54"/>
      <c r="I60" s="82"/>
      <c r="J60" s="80"/>
      <c r="K60" s="53"/>
      <c r="L60" s="82"/>
      <c r="M60" s="83"/>
      <c r="N60" s="84"/>
      <c r="O60" s="29"/>
      <c r="P60" s="85"/>
    </row>
    <row r="61" spans="2:17" ht="22.5" hidden="1">
      <c r="B61" s="79">
        <v>56</v>
      </c>
      <c r="C61" s="81">
        <f t="shared" si="3"/>
        <v>0</v>
      </c>
      <c r="D61" s="54"/>
      <c r="E61" s="54"/>
      <c r="F61" s="86"/>
      <c r="G61" s="54"/>
      <c r="H61" s="54"/>
      <c r="I61" s="82"/>
      <c r="J61" s="80"/>
      <c r="K61" s="53"/>
      <c r="L61" s="82"/>
      <c r="M61" s="83"/>
      <c r="N61" s="84"/>
      <c r="O61" s="29"/>
      <c r="P61" s="85"/>
    </row>
    <row r="62" spans="2:17" ht="22.5" hidden="1">
      <c r="B62" s="79">
        <v>57</v>
      </c>
      <c r="C62" s="81">
        <f t="shared" si="3"/>
        <v>0</v>
      </c>
      <c r="D62" s="54"/>
      <c r="E62" s="54"/>
      <c r="F62" s="86"/>
      <c r="G62" s="54"/>
      <c r="H62" s="54"/>
      <c r="I62" s="82"/>
      <c r="J62" s="80"/>
      <c r="K62" s="53"/>
      <c r="L62" s="82"/>
      <c r="M62" s="83"/>
      <c r="N62" s="84"/>
      <c r="O62" s="29"/>
      <c r="P62" s="85"/>
    </row>
    <row r="63" spans="2:17" ht="22.5" hidden="1">
      <c r="B63" s="79">
        <v>58</v>
      </c>
      <c r="C63" s="81">
        <f t="shared" si="3"/>
        <v>0</v>
      </c>
      <c r="D63" s="54"/>
      <c r="E63" s="54"/>
      <c r="F63" s="86"/>
      <c r="G63" s="54"/>
      <c r="H63" s="54"/>
      <c r="I63" s="82"/>
      <c r="J63" s="54"/>
      <c r="K63" s="53"/>
      <c r="L63" s="82"/>
      <c r="M63" s="83"/>
      <c r="N63" s="84"/>
      <c r="O63" s="29"/>
      <c r="P63" s="85"/>
    </row>
    <row r="64" spans="2:17" ht="22.5" hidden="1">
      <c r="B64" s="79">
        <v>59</v>
      </c>
      <c r="C64" s="81">
        <f t="shared" si="3"/>
        <v>0</v>
      </c>
      <c r="D64" s="54"/>
      <c r="E64" s="54"/>
      <c r="F64" s="86"/>
      <c r="G64" s="54"/>
      <c r="H64" s="54"/>
      <c r="I64" s="82"/>
      <c r="J64" s="54"/>
      <c r="K64" s="53"/>
      <c r="L64" s="82"/>
      <c r="M64" s="83"/>
      <c r="N64" s="84"/>
      <c r="O64" s="29"/>
      <c r="P64" s="85"/>
    </row>
    <row r="65" spans="2:16" ht="22.5" hidden="1">
      <c r="B65" s="79">
        <v>60</v>
      </c>
      <c r="C65" s="81">
        <f t="shared" si="3"/>
        <v>0</v>
      </c>
      <c r="D65" s="54"/>
      <c r="E65" s="54"/>
      <c r="F65" s="86"/>
      <c r="G65" s="54"/>
      <c r="H65" s="54"/>
      <c r="I65" s="82"/>
      <c r="J65" s="54"/>
      <c r="K65" s="53"/>
      <c r="L65" s="82"/>
      <c r="M65" s="83"/>
      <c r="N65" s="84"/>
      <c r="O65" s="29"/>
      <c r="P65" s="85"/>
    </row>
    <row r="66" spans="2:16" ht="22.5" hidden="1">
      <c r="B66" s="79">
        <v>61</v>
      </c>
      <c r="C66" s="81">
        <f t="shared" si="3"/>
        <v>0</v>
      </c>
      <c r="D66" s="54"/>
      <c r="E66" s="54"/>
      <c r="F66" s="86"/>
      <c r="G66" s="54"/>
      <c r="H66" s="54"/>
      <c r="I66" s="82"/>
      <c r="J66" s="54"/>
      <c r="K66" s="53"/>
      <c r="L66" s="82"/>
      <c r="M66" s="83"/>
      <c r="N66" s="84"/>
      <c r="O66" s="29"/>
      <c r="P66" s="85"/>
    </row>
    <row r="67" spans="2:16" ht="22.5" hidden="1">
      <c r="B67" s="79">
        <v>62</v>
      </c>
      <c r="C67" s="81">
        <f t="shared" si="3"/>
        <v>0</v>
      </c>
      <c r="D67" s="54"/>
      <c r="E67" s="54"/>
      <c r="F67" s="86"/>
      <c r="G67" s="54"/>
      <c r="H67" s="54"/>
      <c r="I67" s="82"/>
      <c r="J67" s="54"/>
      <c r="K67" s="53"/>
      <c r="L67" s="82"/>
      <c r="M67" s="83"/>
      <c r="N67" s="84"/>
      <c r="O67" s="29"/>
      <c r="P67" s="85"/>
    </row>
    <row r="68" spans="2:16" ht="22.5" hidden="1">
      <c r="B68" s="79">
        <v>63</v>
      </c>
      <c r="C68" s="81">
        <f t="shared" si="3"/>
        <v>0</v>
      </c>
      <c r="D68" s="54"/>
      <c r="E68" s="54"/>
      <c r="F68" s="86"/>
      <c r="G68" s="54"/>
      <c r="H68" s="54"/>
      <c r="I68" s="82"/>
      <c r="J68" s="54"/>
      <c r="K68" s="53"/>
      <c r="L68" s="82"/>
      <c r="M68" s="83"/>
      <c r="N68" s="84"/>
      <c r="O68" s="29"/>
      <c r="P68" s="85"/>
    </row>
    <row r="69" spans="2:16" ht="22.5" hidden="1">
      <c r="B69" s="79">
        <v>64</v>
      </c>
      <c r="C69" s="81">
        <f t="shared" si="3"/>
        <v>0</v>
      </c>
      <c r="D69" s="54"/>
      <c r="E69" s="54"/>
      <c r="F69" s="86"/>
      <c r="G69" s="54"/>
      <c r="H69" s="54"/>
      <c r="I69" s="82"/>
      <c r="J69" s="54"/>
      <c r="K69" s="53"/>
      <c r="L69" s="82"/>
      <c r="M69" s="83"/>
      <c r="N69" s="84"/>
      <c r="O69" s="29"/>
      <c r="P69" s="85"/>
    </row>
    <row r="70" spans="2:16" ht="22.5" hidden="1">
      <c r="B70" s="79">
        <v>65</v>
      </c>
      <c r="C70" s="81">
        <f t="shared" si="3"/>
        <v>0</v>
      </c>
      <c r="D70" s="54"/>
      <c r="E70" s="54"/>
      <c r="F70" s="86"/>
      <c r="G70" s="54"/>
      <c r="H70" s="54"/>
      <c r="I70" s="82"/>
      <c r="J70" s="54"/>
      <c r="K70" s="53"/>
      <c r="L70" s="82"/>
      <c r="M70" s="83"/>
      <c r="N70" s="84"/>
      <c r="O70" s="29"/>
      <c r="P70" s="85"/>
    </row>
    <row r="71" spans="2:16" ht="22.5" hidden="1">
      <c r="B71" s="79">
        <v>66</v>
      </c>
      <c r="C71" s="81">
        <f t="shared" si="3"/>
        <v>0</v>
      </c>
      <c r="D71" s="54"/>
      <c r="E71" s="54"/>
      <c r="F71" s="86"/>
      <c r="G71" s="54"/>
      <c r="H71" s="54"/>
      <c r="I71" s="82"/>
      <c r="J71" s="54"/>
      <c r="K71" s="53"/>
      <c r="L71" s="82"/>
      <c r="M71" s="83"/>
      <c r="N71" s="84"/>
      <c r="O71" s="29"/>
      <c r="P71" s="85"/>
    </row>
    <row r="72" spans="2:16" ht="22.5" hidden="1">
      <c r="B72" s="79">
        <v>67</v>
      </c>
      <c r="C72" s="81">
        <f t="shared" si="3"/>
        <v>0</v>
      </c>
      <c r="D72" s="54"/>
      <c r="E72" s="54"/>
      <c r="F72" s="86"/>
      <c r="G72" s="54"/>
      <c r="H72" s="54"/>
      <c r="I72" s="82"/>
      <c r="J72" s="54"/>
      <c r="K72" s="53"/>
      <c r="L72" s="82"/>
      <c r="M72" s="83"/>
      <c r="N72" s="84"/>
      <c r="O72" s="29"/>
      <c r="P72" s="85"/>
    </row>
    <row r="73" spans="2:16" ht="22.5" hidden="1">
      <c r="B73" s="79">
        <v>68</v>
      </c>
      <c r="C73" s="81">
        <f t="shared" si="3"/>
        <v>0</v>
      </c>
      <c r="D73" s="54"/>
      <c r="E73" s="54"/>
      <c r="F73" s="86"/>
      <c r="G73" s="54"/>
      <c r="H73" s="54"/>
      <c r="I73" s="82"/>
      <c r="J73" s="54"/>
      <c r="K73" s="53"/>
      <c r="L73" s="82"/>
      <c r="M73" s="83"/>
      <c r="N73" s="84"/>
      <c r="O73" s="29"/>
      <c r="P73" s="85"/>
    </row>
    <row r="74" spans="2:16" ht="22.5" hidden="1">
      <c r="B74" s="79">
        <v>69</v>
      </c>
      <c r="C74" s="81">
        <f t="shared" si="3"/>
        <v>0</v>
      </c>
      <c r="D74" s="54"/>
      <c r="E74" s="54"/>
      <c r="F74" s="86"/>
      <c r="G74" s="54"/>
      <c r="H74" s="54"/>
      <c r="I74" s="82"/>
      <c r="J74" s="54"/>
      <c r="K74" s="53"/>
      <c r="L74" s="82"/>
      <c r="M74" s="83"/>
      <c r="N74" s="84"/>
      <c r="O74" s="29"/>
      <c r="P74" s="85"/>
    </row>
    <row r="75" spans="2:16" ht="22.5" hidden="1">
      <c r="B75" s="79">
        <v>70</v>
      </c>
      <c r="C75" s="81">
        <f t="shared" si="3"/>
        <v>0</v>
      </c>
      <c r="D75" s="54"/>
      <c r="E75" s="54"/>
      <c r="F75" s="86"/>
      <c r="G75" s="54"/>
      <c r="H75" s="54"/>
      <c r="I75" s="82"/>
      <c r="J75" s="54"/>
      <c r="K75" s="53"/>
      <c r="L75" s="82"/>
      <c r="M75" s="83"/>
      <c r="N75" s="84"/>
      <c r="O75" s="29"/>
      <c r="P75" s="85"/>
    </row>
    <row r="76" spans="2:16" ht="22.5" hidden="1">
      <c r="B76" s="79">
        <v>71</v>
      </c>
      <c r="C76" s="81">
        <f t="shared" si="3"/>
        <v>0</v>
      </c>
      <c r="D76" s="54"/>
      <c r="E76" s="54"/>
      <c r="F76" s="86"/>
      <c r="G76" s="54"/>
      <c r="H76" s="54"/>
      <c r="I76" s="82"/>
      <c r="J76" s="54"/>
      <c r="K76" s="53"/>
      <c r="L76" s="82"/>
      <c r="M76" s="83"/>
      <c r="N76" s="84"/>
      <c r="O76" s="29"/>
      <c r="P76" s="85"/>
    </row>
    <row r="77" spans="2:16" ht="22.5" hidden="1">
      <c r="B77" s="79">
        <v>72</v>
      </c>
      <c r="C77" s="81">
        <f t="shared" si="3"/>
        <v>0</v>
      </c>
      <c r="D77" s="54"/>
      <c r="E77" s="54"/>
      <c r="F77" s="86"/>
      <c r="G77" s="54"/>
      <c r="H77" s="54"/>
      <c r="I77" s="82"/>
      <c r="J77" s="54"/>
      <c r="K77" s="53"/>
      <c r="L77" s="82"/>
      <c r="M77" s="83"/>
      <c r="N77" s="84"/>
      <c r="O77" s="29"/>
      <c r="P77" s="85"/>
    </row>
    <row r="78" spans="2:16" ht="22.5" hidden="1">
      <c r="B78" s="79">
        <v>73</v>
      </c>
      <c r="C78" s="81">
        <f t="shared" si="3"/>
        <v>0</v>
      </c>
      <c r="D78" s="54"/>
      <c r="E78" s="54"/>
      <c r="F78" s="86"/>
      <c r="G78" s="54"/>
      <c r="H78" s="54"/>
      <c r="I78" s="82"/>
      <c r="J78" s="54"/>
      <c r="K78" s="53"/>
      <c r="L78" s="82"/>
      <c r="M78" s="83"/>
      <c r="N78" s="84"/>
      <c r="O78" s="29"/>
      <c r="P78" s="85"/>
    </row>
    <row r="79" spans="2:16" ht="22.5" hidden="1">
      <c r="B79" s="79">
        <v>74</v>
      </c>
      <c r="C79" s="81">
        <f t="shared" si="3"/>
        <v>0</v>
      </c>
      <c r="D79" s="54"/>
      <c r="E79" s="84"/>
      <c r="F79" s="86"/>
      <c r="G79" s="54"/>
      <c r="H79" s="54"/>
      <c r="I79" s="82"/>
      <c r="J79" s="54"/>
      <c r="K79" s="53"/>
      <c r="L79" s="82"/>
      <c r="M79" s="83"/>
      <c r="N79" s="84"/>
      <c r="O79" s="29"/>
      <c r="P79" s="85"/>
    </row>
    <row r="80" spans="2:16" ht="22.5" hidden="1">
      <c r="B80" s="79">
        <v>75</v>
      </c>
      <c r="C80" s="81">
        <f t="shared" si="3"/>
        <v>0</v>
      </c>
      <c r="D80" s="54"/>
      <c r="E80" s="84"/>
      <c r="F80" s="86"/>
      <c r="G80" s="54"/>
      <c r="H80" s="54"/>
      <c r="I80" s="82"/>
      <c r="J80" s="54"/>
      <c r="K80" s="53"/>
      <c r="L80" s="82"/>
      <c r="M80" s="83"/>
      <c r="N80" s="84"/>
      <c r="O80" s="29"/>
      <c r="P80" s="85"/>
    </row>
    <row r="81" spans="2:16" ht="22.5" hidden="1">
      <c r="B81" s="79">
        <v>76</v>
      </c>
      <c r="C81" s="81">
        <f t="shared" si="3"/>
        <v>0</v>
      </c>
      <c r="D81" s="54"/>
      <c r="E81" s="84"/>
      <c r="F81" s="86"/>
      <c r="G81" s="54"/>
      <c r="H81" s="54"/>
      <c r="I81" s="82"/>
      <c r="J81" s="54"/>
      <c r="K81" s="53"/>
      <c r="L81" s="82"/>
      <c r="M81" s="83"/>
      <c r="N81" s="84"/>
      <c r="O81" s="29"/>
      <c r="P81" s="85"/>
    </row>
    <row r="82" spans="2:16" ht="22.5" hidden="1">
      <c r="B82" s="79">
        <v>77</v>
      </c>
      <c r="C82" s="81">
        <f t="shared" si="3"/>
        <v>0</v>
      </c>
      <c r="D82" s="54"/>
      <c r="E82" s="84"/>
      <c r="F82" s="86"/>
      <c r="G82" s="54"/>
      <c r="H82" s="54"/>
      <c r="I82" s="82"/>
      <c r="J82" s="54"/>
      <c r="K82" s="53"/>
      <c r="L82" s="82"/>
      <c r="M82" s="83"/>
      <c r="N82" s="84"/>
      <c r="O82" s="29"/>
      <c r="P82" s="85"/>
    </row>
    <row r="83" spans="2:16" ht="22.5" hidden="1">
      <c r="B83" s="79">
        <v>78</v>
      </c>
      <c r="C83" s="81">
        <f t="shared" si="3"/>
        <v>0</v>
      </c>
      <c r="D83" s="54"/>
      <c r="E83" s="84"/>
      <c r="F83" s="86"/>
      <c r="G83" s="54"/>
      <c r="H83" s="54"/>
      <c r="I83" s="82"/>
      <c r="J83" s="54"/>
      <c r="K83" s="53"/>
      <c r="L83" s="82"/>
      <c r="M83" s="83"/>
      <c r="N83" s="84"/>
      <c r="O83" s="29"/>
      <c r="P83" s="85"/>
    </row>
    <row r="84" spans="2:16" ht="22.5" hidden="1">
      <c r="B84" s="79">
        <v>79</v>
      </c>
      <c r="C84" s="81">
        <f t="shared" si="3"/>
        <v>0</v>
      </c>
      <c r="D84" s="54"/>
      <c r="E84" s="84"/>
      <c r="F84" s="86"/>
      <c r="G84" s="54"/>
      <c r="H84" s="54"/>
      <c r="I84" s="82"/>
      <c r="J84" s="54"/>
      <c r="K84" s="53"/>
      <c r="L84" s="82"/>
      <c r="M84" s="83"/>
      <c r="N84" s="84"/>
      <c r="O84" s="29"/>
      <c r="P84" s="85"/>
    </row>
    <row r="85" spans="2:16" ht="22.5" hidden="1">
      <c r="B85" s="79">
        <v>80</v>
      </c>
      <c r="C85" s="81">
        <f t="shared" si="3"/>
        <v>0</v>
      </c>
      <c r="D85" s="54"/>
      <c r="E85" s="84"/>
      <c r="F85" s="86"/>
      <c r="G85" s="54"/>
      <c r="H85" s="54"/>
      <c r="I85" s="82"/>
      <c r="J85" s="54"/>
      <c r="K85" s="53"/>
      <c r="L85" s="82"/>
      <c r="M85" s="83"/>
      <c r="N85" s="84"/>
      <c r="O85" s="29"/>
      <c r="P85" s="85"/>
    </row>
    <row r="86" spans="2:16" ht="22.5" hidden="1">
      <c r="B86" s="79">
        <v>81</v>
      </c>
      <c r="C86" s="81">
        <f t="shared" si="3"/>
        <v>0</v>
      </c>
      <c r="D86" s="54"/>
      <c r="E86" s="84"/>
      <c r="F86" s="86"/>
      <c r="G86" s="54"/>
      <c r="H86" s="54"/>
      <c r="I86" s="82"/>
      <c r="J86" s="54"/>
      <c r="K86" s="53"/>
      <c r="L86" s="82"/>
      <c r="M86" s="83"/>
      <c r="N86" s="84"/>
      <c r="O86" s="29"/>
      <c r="P86" s="85"/>
    </row>
    <row r="87" spans="2:16" ht="22.5" hidden="1">
      <c r="B87" s="79">
        <v>82</v>
      </c>
      <c r="C87" s="81">
        <f t="shared" si="3"/>
        <v>0</v>
      </c>
      <c r="D87" s="54"/>
      <c r="E87" s="84"/>
      <c r="F87" s="86"/>
      <c r="G87" s="54"/>
      <c r="H87" s="54"/>
      <c r="I87" s="82"/>
      <c r="J87" s="54"/>
      <c r="K87" s="53"/>
      <c r="L87" s="82"/>
      <c r="M87" s="83"/>
      <c r="N87" s="84"/>
      <c r="O87" s="29"/>
      <c r="P87" s="85"/>
    </row>
    <row r="88" spans="2:16" ht="22.5" hidden="1">
      <c r="B88" s="79">
        <v>83</v>
      </c>
      <c r="C88" s="81">
        <f t="shared" si="3"/>
        <v>0</v>
      </c>
      <c r="D88" s="54"/>
      <c r="E88" s="84"/>
      <c r="F88" s="86"/>
      <c r="G88" s="54"/>
      <c r="H88" s="54"/>
      <c r="I88" s="82"/>
      <c r="J88" s="54"/>
      <c r="K88" s="53"/>
      <c r="L88" s="82"/>
      <c r="M88" s="83"/>
      <c r="N88" s="84"/>
      <c r="O88" s="29"/>
      <c r="P88" s="85"/>
    </row>
    <row r="89" spans="2:16" ht="22.5" hidden="1">
      <c r="B89" s="79">
        <v>84</v>
      </c>
      <c r="C89" s="81">
        <f t="shared" si="3"/>
        <v>0</v>
      </c>
      <c r="D89" s="54"/>
      <c r="E89" s="84"/>
      <c r="F89" s="86"/>
      <c r="G89" s="54"/>
      <c r="H89" s="54"/>
      <c r="I89" s="82"/>
      <c r="J89" s="54"/>
      <c r="K89" s="53"/>
      <c r="L89" s="82"/>
      <c r="M89" s="83"/>
      <c r="N89" s="84"/>
      <c r="O89" s="29"/>
      <c r="P89" s="85"/>
    </row>
    <row r="90" spans="2:16" ht="22.5" hidden="1">
      <c r="B90" s="79">
        <v>85</v>
      </c>
      <c r="C90" s="81">
        <f t="shared" si="3"/>
        <v>0</v>
      </c>
      <c r="D90" s="54"/>
      <c r="E90" s="84"/>
      <c r="F90" s="86"/>
      <c r="G90" s="54"/>
      <c r="H90" s="54"/>
      <c r="I90" s="82"/>
      <c r="J90" s="54"/>
      <c r="K90" s="53"/>
      <c r="L90" s="82"/>
      <c r="M90" s="83"/>
      <c r="N90" s="84"/>
      <c r="O90" s="29"/>
      <c r="P90" s="85"/>
    </row>
    <row r="91" spans="2:16" ht="22.5" hidden="1">
      <c r="B91" s="79">
        <v>86</v>
      </c>
      <c r="C91" s="81">
        <f t="shared" si="3"/>
        <v>0</v>
      </c>
      <c r="D91" s="54"/>
      <c r="E91" s="84"/>
      <c r="F91" s="86"/>
      <c r="G91" s="54"/>
      <c r="H91" s="54"/>
      <c r="I91" s="82"/>
      <c r="J91" s="54"/>
      <c r="K91" s="53"/>
      <c r="L91" s="82"/>
      <c r="M91" s="83"/>
      <c r="N91" s="84"/>
      <c r="O91" s="29"/>
      <c r="P91" s="85"/>
    </row>
    <row r="92" spans="2:16" ht="22.5" hidden="1">
      <c r="B92" s="79">
        <v>87</v>
      </c>
      <c r="C92" s="81">
        <f t="shared" si="3"/>
        <v>0</v>
      </c>
      <c r="D92" s="54"/>
      <c r="E92" s="84"/>
      <c r="F92" s="86"/>
      <c r="G92" s="54"/>
      <c r="H92" s="54"/>
      <c r="I92" s="82"/>
      <c r="J92" s="54"/>
      <c r="K92" s="53"/>
      <c r="L92" s="82"/>
      <c r="M92" s="83"/>
      <c r="N92" s="84"/>
      <c r="O92" s="29"/>
      <c r="P92" s="85"/>
    </row>
    <row r="93" spans="2:16" ht="22.5" hidden="1">
      <c r="B93" s="79">
        <v>88</v>
      </c>
      <c r="C93" s="81">
        <f t="shared" si="3"/>
        <v>0</v>
      </c>
      <c r="D93" s="54"/>
      <c r="E93" s="84"/>
      <c r="F93" s="86"/>
      <c r="G93" s="54"/>
      <c r="H93" s="54"/>
      <c r="I93" s="82"/>
      <c r="J93" s="54"/>
      <c r="K93" s="53"/>
      <c r="L93" s="82"/>
      <c r="M93" s="83"/>
      <c r="N93" s="84"/>
      <c r="O93" s="29"/>
      <c r="P93" s="85"/>
    </row>
    <row r="94" spans="2:16" ht="22.5" hidden="1">
      <c r="B94" s="79">
        <v>89</v>
      </c>
      <c r="C94" s="81">
        <f t="shared" si="3"/>
        <v>0</v>
      </c>
      <c r="D94" s="54"/>
      <c r="E94" s="84"/>
      <c r="F94" s="86"/>
      <c r="G94" s="54"/>
      <c r="H94" s="54"/>
      <c r="I94" s="82"/>
      <c r="J94" s="54"/>
      <c r="K94" s="53"/>
      <c r="L94" s="82"/>
      <c r="M94" s="83"/>
      <c r="N94" s="84"/>
      <c r="O94" s="29"/>
      <c r="P94" s="85"/>
    </row>
    <row r="95" spans="2:16" ht="22.5" hidden="1">
      <c r="B95" s="79">
        <v>90</v>
      </c>
      <c r="C95" s="81">
        <f t="shared" si="3"/>
        <v>0</v>
      </c>
      <c r="D95" s="54"/>
      <c r="E95" s="84"/>
      <c r="F95" s="86"/>
      <c r="G95" s="54"/>
      <c r="H95" s="54"/>
      <c r="I95" s="82"/>
      <c r="J95" s="54"/>
      <c r="K95" s="53"/>
      <c r="L95" s="82"/>
      <c r="M95" s="83"/>
      <c r="N95" s="84"/>
      <c r="O95" s="29"/>
      <c r="P95" s="85"/>
    </row>
    <row r="96" spans="2:16" ht="22.5" hidden="1">
      <c r="B96" s="79">
        <v>91</v>
      </c>
      <c r="C96" s="81">
        <f t="shared" si="3"/>
        <v>0</v>
      </c>
      <c r="D96" s="54"/>
      <c r="E96" s="84"/>
      <c r="F96" s="86"/>
      <c r="G96" s="54"/>
      <c r="H96" s="54"/>
      <c r="I96" s="82"/>
      <c r="J96" s="54"/>
      <c r="K96" s="53"/>
      <c r="L96" s="82"/>
      <c r="M96" s="83"/>
      <c r="N96" s="84"/>
      <c r="O96" s="29"/>
      <c r="P96" s="85"/>
    </row>
    <row r="97" spans="1:16" ht="22.5" hidden="1">
      <c r="B97" s="79">
        <v>92</v>
      </c>
      <c r="C97" s="81">
        <f t="shared" si="3"/>
        <v>0</v>
      </c>
      <c r="D97" s="54"/>
      <c r="E97" s="84"/>
      <c r="F97" s="86"/>
      <c r="G97" s="54"/>
      <c r="H97" s="54"/>
      <c r="I97" s="82"/>
      <c r="J97" s="54"/>
      <c r="K97" s="53"/>
      <c r="L97" s="82"/>
      <c r="M97" s="83"/>
      <c r="N97" s="84"/>
      <c r="O97" s="29"/>
      <c r="P97" s="85"/>
    </row>
    <row r="98" spans="1:16" ht="22.5" hidden="1">
      <c r="B98" s="79">
        <v>93</v>
      </c>
      <c r="C98" s="81">
        <f t="shared" si="3"/>
        <v>0</v>
      </c>
      <c r="D98" s="54"/>
      <c r="E98" s="84"/>
      <c r="F98" s="86"/>
      <c r="G98" s="54"/>
      <c r="H98" s="54"/>
      <c r="I98" s="82"/>
      <c r="J98" s="54"/>
      <c r="K98" s="53"/>
      <c r="L98" s="82"/>
      <c r="M98" s="83"/>
      <c r="N98" s="84"/>
      <c r="O98" s="29"/>
      <c r="P98" s="85"/>
    </row>
    <row r="99" spans="1:16" ht="22.5" hidden="1">
      <c r="B99" s="79">
        <v>94</v>
      </c>
      <c r="C99" s="81">
        <f t="shared" si="3"/>
        <v>0</v>
      </c>
      <c r="D99" s="54"/>
      <c r="E99" s="84"/>
      <c r="F99" s="86"/>
      <c r="G99" s="54"/>
      <c r="H99" s="54"/>
      <c r="I99" s="82"/>
      <c r="J99" s="54"/>
      <c r="K99" s="53"/>
      <c r="L99" s="82"/>
      <c r="M99" s="83"/>
      <c r="N99" s="84"/>
      <c r="O99" s="29"/>
      <c r="P99" s="85"/>
    </row>
    <row r="100" spans="1:16" ht="22.5" hidden="1">
      <c r="B100" s="79">
        <v>95</v>
      </c>
      <c r="C100" s="81">
        <f t="shared" si="3"/>
        <v>0</v>
      </c>
      <c r="D100" s="54"/>
      <c r="E100" s="84"/>
      <c r="F100" s="86"/>
      <c r="G100" s="54"/>
      <c r="H100" s="54"/>
      <c r="I100" s="82"/>
      <c r="J100" s="54"/>
      <c r="K100" s="53"/>
      <c r="L100" s="82"/>
      <c r="M100" s="83"/>
      <c r="N100" s="84"/>
      <c r="O100" s="29"/>
      <c r="P100" s="85"/>
    </row>
    <row r="101" spans="1:16" ht="22.5" hidden="1">
      <c r="B101" s="79">
        <v>96</v>
      </c>
      <c r="C101" s="81"/>
      <c r="D101" s="54"/>
      <c r="E101" s="84"/>
      <c r="F101" s="86"/>
      <c r="G101" s="54"/>
      <c r="H101" s="54"/>
      <c r="I101" s="82"/>
      <c r="J101" s="54"/>
      <c r="K101" s="53"/>
      <c r="L101" s="82"/>
      <c r="M101" s="83"/>
      <c r="N101" s="84"/>
      <c r="O101" s="29"/>
      <c r="P101" s="85"/>
    </row>
    <row r="102" spans="1:16" ht="22.5" hidden="1">
      <c r="A102" s="43"/>
      <c r="B102" s="79">
        <v>97</v>
      </c>
      <c r="C102" s="81">
        <f>N102</f>
        <v>0</v>
      </c>
      <c r="D102" s="80"/>
      <c r="E102" s="87"/>
      <c r="F102" s="80"/>
      <c r="G102" s="80"/>
      <c r="H102" s="80"/>
      <c r="I102" s="80"/>
      <c r="J102" s="80"/>
      <c r="K102" s="80"/>
      <c r="L102" s="80"/>
      <c r="M102" s="81"/>
      <c r="N102" s="29"/>
      <c r="O102" s="80"/>
      <c r="P102" s="21"/>
    </row>
    <row r="103" spans="1:16" ht="22.5" hidden="1">
      <c r="A103" s="58"/>
      <c r="B103" s="79">
        <v>98</v>
      </c>
      <c r="C103" s="81"/>
      <c r="D103" s="80"/>
      <c r="E103" s="87"/>
      <c r="F103" s="80"/>
      <c r="G103" s="80"/>
      <c r="H103" s="80"/>
      <c r="I103" s="80"/>
      <c r="J103" s="80"/>
      <c r="K103" s="80"/>
      <c r="L103" s="80"/>
      <c r="M103" s="81"/>
      <c r="N103" s="29"/>
      <c r="O103" s="80"/>
      <c r="P103" s="21"/>
    </row>
    <row r="104" spans="1:16" ht="22.5" hidden="1">
      <c r="A104" s="58"/>
      <c r="B104" s="79">
        <v>99</v>
      </c>
      <c r="C104" s="81"/>
      <c r="D104" s="80"/>
      <c r="E104" s="87"/>
      <c r="F104" s="80"/>
      <c r="G104" s="80"/>
      <c r="H104" s="80"/>
      <c r="I104" s="80"/>
      <c r="J104" s="80"/>
      <c r="K104" s="80"/>
      <c r="L104" s="80"/>
      <c r="M104" s="81"/>
      <c r="N104" s="29"/>
      <c r="O104" s="80"/>
      <c r="P104" s="21"/>
    </row>
    <row r="105" spans="1:16" ht="22.5" hidden="1">
      <c r="B105" s="79">
        <v>100</v>
      </c>
      <c r="C105" s="81">
        <f>N105</f>
        <v>0</v>
      </c>
      <c r="D105" s="54"/>
      <c r="E105" s="84"/>
      <c r="F105" s="86"/>
      <c r="G105" s="54"/>
      <c r="H105" s="54"/>
      <c r="I105" s="82"/>
      <c r="J105" s="54"/>
      <c r="K105" s="54"/>
      <c r="L105" s="82"/>
      <c r="M105" s="83"/>
      <c r="N105" s="84"/>
      <c r="O105" s="29"/>
      <c r="P105" s="85"/>
    </row>
    <row r="106" spans="1:16">
      <c r="B106" s="88"/>
      <c r="M106" s="89"/>
    </row>
    <row r="107" spans="1:16">
      <c r="K107" s="58"/>
      <c r="L107" s="1" t="s">
        <v>315</v>
      </c>
    </row>
    <row r="108" spans="1:16">
      <c r="E108" s="90" t="s">
        <v>304</v>
      </c>
      <c r="F108" s="91" t="s">
        <v>301</v>
      </c>
      <c r="H108" s="91" t="s">
        <v>316</v>
      </c>
      <c r="I108" s="92" t="s">
        <v>306</v>
      </c>
      <c r="J108" s="89"/>
      <c r="K108" s="89"/>
      <c r="L108" s="93" t="str">
        <f>I108</f>
        <v>SCAA 99</v>
      </c>
      <c r="M108" s="91" t="s">
        <v>317</v>
      </c>
      <c r="N108" s="94" t="s">
        <v>318</v>
      </c>
      <c r="O108" s="12" t="s">
        <v>319</v>
      </c>
    </row>
    <row r="109" spans="1:16">
      <c r="E109" s="95" t="s">
        <v>299</v>
      </c>
      <c r="F109" s="81" t="s">
        <v>296</v>
      </c>
      <c r="H109" s="81" t="s">
        <v>316</v>
      </c>
      <c r="I109" s="96" t="s">
        <v>311</v>
      </c>
      <c r="J109" s="89"/>
      <c r="K109" s="89"/>
      <c r="L109" s="97" t="str">
        <f>F109</f>
        <v>雞地名校</v>
      </c>
      <c r="M109" s="81" t="s">
        <v>320</v>
      </c>
      <c r="N109" s="98" t="s">
        <v>321</v>
      </c>
      <c r="O109" s="12" t="s">
        <v>322</v>
      </c>
    </row>
    <row r="110" spans="1:16">
      <c r="E110" s="95" t="s">
        <v>261</v>
      </c>
      <c r="F110" s="81" t="str">
        <f>I108</f>
        <v>SCAA 99</v>
      </c>
      <c r="H110" s="81" t="s">
        <v>316</v>
      </c>
      <c r="I110" s="96" t="str">
        <f>E37</f>
        <v>S&amp;M</v>
      </c>
      <c r="J110" s="89"/>
      <c r="K110" s="89"/>
      <c r="L110" s="97" t="str">
        <f>F110</f>
        <v>SCAA 99</v>
      </c>
      <c r="M110" s="81" t="s">
        <v>323</v>
      </c>
      <c r="N110" s="98" t="s">
        <v>324</v>
      </c>
    </row>
    <row r="111" spans="1:16">
      <c r="E111" s="95" t="s">
        <v>255</v>
      </c>
      <c r="F111" s="81" t="str">
        <f>F109</f>
        <v>雞地名校</v>
      </c>
      <c r="H111" s="81" t="s">
        <v>316</v>
      </c>
      <c r="I111" s="96" t="str">
        <f>E36</f>
        <v>禾你陞</v>
      </c>
      <c r="J111" s="89"/>
      <c r="K111" s="89"/>
      <c r="L111" s="97" t="str">
        <f>I111</f>
        <v>禾你陞</v>
      </c>
      <c r="M111" s="81" t="s">
        <v>325</v>
      </c>
      <c r="N111" s="98" t="s">
        <v>326</v>
      </c>
    </row>
    <row r="112" spans="1:16">
      <c r="E112" s="95" t="s">
        <v>248</v>
      </c>
      <c r="F112" s="81" t="str">
        <f>E35</f>
        <v>FROG</v>
      </c>
      <c r="H112" s="81" t="s">
        <v>316</v>
      </c>
      <c r="I112" s="96" t="str">
        <f>E38</f>
        <v>晞其隊</v>
      </c>
      <c r="J112" s="89"/>
      <c r="K112" s="89"/>
      <c r="L112" s="97" t="str">
        <f>I112</f>
        <v>晞其隊</v>
      </c>
      <c r="M112" s="81" t="s">
        <v>327</v>
      </c>
      <c r="N112" s="98" t="s">
        <v>328</v>
      </c>
    </row>
    <row r="113" spans="5:14">
      <c r="E113" s="95" t="s">
        <v>235</v>
      </c>
      <c r="F113" s="81" t="str">
        <f>E33</f>
        <v>ALPS-平均米九</v>
      </c>
      <c r="H113" s="81" t="s">
        <v>316</v>
      </c>
      <c r="I113" s="96" t="str">
        <f>E39</f>
        <v>隨心</v>
      </c>
      <c r="J113" s="89"/>
      <c r="K113" s="89"/>
      <c r="L113" s="97" t="str">
        <f>F113</f>
        <v>ALPS-平均米九</v>
      </c>
      <c r="M113" s="81" t="s">
        <v>329</v>
      </c>
      <c r="N113" s="98" t="s">
        <v>330</v>
      </c>
    </row>
    <row r="114" spans="5:14">
      <c r="E114" s="95" t="s">
        <v>242</v>
      </c>
      <c r="F114" s="81" t="str">
        <f>E34</f>
        <v>K pak</v>
      </c>
      <c r="H114" s="81" t="s">
        <v>316</v>
      </c>
      <c r="I114" s="96" t="str">
        <f>E40</f>
        <v>北極熊</v>
      </c>
      <c r="J114" s="89"/>
      <c r="K114" s="89"/>
      <c r="L114" s="97" t="str">
        <f>I114</f>
        <v>北極熊</v>
      </c>
      <c r="M114" s="81" t="s">
        <v>331</v>
      </c>
      <c r="N114" s="98" t="s">
        <v>332</v>
      </c>
    </row>
    <row r="115" spans="5:14">
      <c r="E115" s="95" t="s">
        <v>228</v>
      </c>
      <c r="F115" s="81" t="str">
        <f>E32</f>
        <v>yammer1隊</v>
      </c>
      <c r="H115" s="81" t="s">
        <v>316</v>
      </c>
      <c r="I115" s="96" t="str">
        <f>E43</f>
        <v>Old Master Q</v>
      </c>
      <c r="J115" s="89"/>
      <c r="K115" s="89"/>
      <c r="L115" s="97" t="str">
        <f>F115</f>
        <v>yammer1隊</v>
      </c>
      <c r="M115" s="81" t="s">
        <v>333</v>
      </c>
      <c r="N115" s="98" t="s">
        <v>334</v>
      </c>
    </row>
    <row r="116" spans="5:14">
      <c r="E116" s="95" t="s">
        <v>221</v>
      </c>
      <c r="F116" s="81" t="str">
        <f>E31</f>
        <v>粉紅兵團</v>
      </c>
      <c r="H116" s="81" t="s">
        <v>316</v>
      </c>
      <c r="I116" s="96" t="str">
        <f>E41</f>
        <v>Forcesaders</v>
      </c>
      <c r="J116" s="89"/>
      <c r="K116" s="89"/>
      <c r="L116" s="97" t="str">
        <f>I116</f>
        <v>Forcesaders</v>
      </c>
      <c r="M116" s="81" t="s">
        <v>335</v>
      </c>
      <c r="N116" s="98" t="s">
        <v>336</v>
      </c>
    </row>
    <row r="117" spans="5:14">
      <c r="E117" s="99" t="s">
        <v>215</v>
      </c>
      <c r="F117" s="100" t="str">
        <f>E30</f>
        <v>ALPS-MJ</v>
      </c>
      <c r="H117" s="100" t="s">
        <v>316</v>
      </c>
      <c r="I117" s="101" t="str">
        <f>E42</f>
        <v>Swc</v>
      </c>
      <c r="J117" s="89"/>
      <c r="K117" s="89"/>
      <c r="L117" s="102" t="str">
        <f>F117</f>
        <v>ALPS-MJ</v>
      </c>
      <c r="M117" s="100" t="s">
        <v>337</v>
      </c>
      <c r="N117" s="103" t="s">
        <v>338</v>
      </c>
    </row>
  </sheetData>
  <phoneticPr fontId="60" type="noConversion"/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W141"/>
  <sheetViews>
    <sheetView zoomScale="55" zoomScaleNormal="55" workbookViewId="0"/>
  </sheetViews>
  <sheetFormatPr defaultRowHeight="17.25"/>
  <cols>
    <col min="1" max="1" width="3.33203125" style="104" customWidth="1"/>
    <col min="2" max="2" width="22" style="105" customWidth="1"/>
    <col min="3" max="3" width="17.5546875" style="104" customWidth="1"/>
    <col min="4" max="4" width="15.77734375" style="106" customWidth="1"/>
    <col min="5" max="5" width="15.77734375" style="104" customWidth="1"/>
    <col min="6" max="6" width="15.77734375" style="105" customWidth="1"/>
    <col min="7" max="7" width="15.77734375" style="104" customWidth="1"/>
    <col min="8" max="8" width="15.77734375" style="107" customWidth="1"/>
    <col min="9" max="9" width="15.77734375" style="104" customWidth="1"/>
    <col min="10" max="10" width="15.77734375" style="105" customWidth="1"/>
    <col min="11" max="15" width="11" style="104" customWidth="1"/>
    <col min="16" max="16" width="11.77734375" style="104" customWidth="1"/>
    <col min="17" max="257" width="7.5546875" style="104" customWidth="1"/>
    <col min="258" max="1025" width="7.5546875" customWidth="1"/>
  </cols>
  <sheetData>
    <row r="1" spans="1:18" ht="24.75">
      <c r="A1" s="108"/>
      <c r="B1" s="109" t="s">
        <v>339</v>
      </c>
      <c r="C1" s="110"/>
      <c r="D1" s="111"/>
      <c r="E1" s="108"/>
      <c r="F1" s="108"/>
      <c r="G1" s="108"/>
      <c r="H1" s="108"/>
      <c r="I1" s="108"/>
      <c r="J1" s="108"/>
      <c r="K1" s="108"/>
    </row>
    <row r="2" spans="1:18">
      <c r="A2" s="108"/>
      <c r="B2" s="112"/>
      <c r="C2" s="110"/>
      <c r="D2" s="111"/>
      <c r="E2" s="108"/>
      <c r="F2" s="108"/>
      <c r="G2" s="108"/>
      <c r="H2" s="108"/>
      <c r="I2" s="108"/>
      <c r="J2" s="108"/>
      <c r="K2" s="108"/>
    </row>
    <row r="3" spans="1:18">
      <c r="A3" s="108"/>
      <c r="B3" s="112" t="s">
        <v>340</v>
      </c>
      <c r="C3" s="110"/>
      <c r="D3" s="111"/>
      <c r="E3" s="108"/>
      <c r="F3" s="108"/>
      <c r="G3" s="108"/>
      <c r="H3" s="108"/>
      <c r="I3" s="108"/>
      <c r="J3" s="108"/>
      <c r="K3" s="108"/>
    </row>
    <row r="4" spans="1:18">
      <c r="A4" s="108"/>
      <c r="B4" s="112" t="s">
        <v>341</v>
      </c>
      <c r="C4" s="110"/>
      <c r="D4" s="111"/>
      <c r="E4" s="108"/>
      <c r="F4" s="108"/>
      <c r="G4" s="108"/>
      <c r="H4" s="108"/>
      <c r="I4" s="108"/>
      <c r="J4" s="108"/>
      <c r="K4" s="108"/>
    </row>
    <row r="5" spans="1:18">
      <c r="A5" s="108"/>
      <c r="B5" s="113" t="s">
        <v>342</v>
      </c>
      <c r="C5" s="114"/>
      <c r="D5" s="115"/>
      <c r="E5" s="116"/>
      <c r="F5" s="116"/>
      <c r="G5" s="116"/>
      <c r="H5" s="116"/>
      <c r="I5" s="116"/>
      <c r="J5" s="108"/>
      <c r="K5" s="108"/>
    </row>
    <row r="6" spans="1:18">
      <c r="A6" s="108"/>
      <c r="B6" s="113" t="s">
        <v>343</v>
      </c>
      <c r="C6" s="114"/>
      <c r="D6" s="115"/>
      <c r="E6" s="116"/>
      <c r="F6" s="116"/>
      <c r="G6" s="116"/>
      <c r="H6" s="116"/>
      <c r="I6" s="116"/>
      <c r="J6" s="108"/>
      <c r="K6" s="108"/>
    </row>
    <row r="7" spans="1:18">
      <c r="A7" s="108"/>
      <c r="B7" s="117"/>
      <c r="C7" s="118" t="s">
        <v>344</v>
      </c>
      <c r="D7" s="118" t="s">
        <v>345</v>
      </c>
      <c r="E7" s="118" t="s">
        <v>346</v>
      </c>
      <c r="F7" s="118" t="s">
        <v>347</v>
      </c>
      <c r="G7" s="118" t="s">
        <v>348</v>
      </c>
      <c r="H7" s="118" t="s">
        <v>349</v>
      </c>
      <c r="I7" s="118" t="s">
        <v>350</v>
      </c>
      <c r="J7" s="118" t="s">
        <v>351</v>
      </c>
      <c r="K7" s="111"/>
      <c r="P7" s="106"/>
      <c r="Q7" s="106"/>
      <c r="R7" s="106"/>
    </row>
    <row r="8" spans="1:18">
      <c r="A8" s="108"/>
      <c r="B8" s="119"/>
      <c r="C8" s="120" t="s">
        <v>352</v>
      </c>
      <c r="D8" s="120" t="s">
        <v>353</v>
      </c>
      <c r="E8" s="120" t="s">
        <v>354</v>
      </c>
      <c r="F8" s="120" t="s">
        <v>355</v>
      </c>
      <c r="G8" s="120" t="s">
        <v>356</v>
      </c>
      <c r="H8" s="120" t="s">
        <v>357</v>
      </c>
      <c r="I8" s="120" t="s">
        <v>358</v>
      </c>
      <c r="J8" s="120" t="s">
        <v>359</v>
      </c>
      <c r="K8" s="121"/>
      <c r="P8" s="122"/>
      <c r="Q8" s="122"/>
      <c r="R8" s="122"/>
    </row>
    <row r="9" spans="1:18">
      <c r="A9" s="108"/>
      <c r="B9" s="119"/>
      <c r="C9" s="120" t="s">
        <v>360</v>
      </c>
      <c r="D9" s="120" t="s">
        <v>361</v>
      </c>
      <c r="E9" s="120" t="s">
        <v>362</v>
      </c>
      <c r="F9" s="120" t="s">
        <v>363</v>
      </c>
      <c r="G9" s="120" t="s">
        <v>364</v>
      </c>
      <c r="H9" s="120" t="s">
        <v>365</v>
      </c>
      <c r="I9" s="120" t="s">
        <v>366</v>
      </c>
      <c r="J9" s="120" t="s">
        <v>367</v>
      </c>
      <c r="K9" s="121"/>
      <c r="P9" s="122"/>
      <c r="Q9" s="122"/>
      <c r="R9" s="122"/>
    </row>
    <row r="10" spans="1:18">
      <c r="A10" s="108"/>
      <c r="B10" s="119"/>
      <c r="C10" s="120" t="s">
        <v>368</v>
      </c>
      <c r="D10" s="120" t="s">
        <v>369</v>
      </c>
      <c r="E10" s="120" t="s">
        <v>370</v>
      </c>
      <c r="F10" s="120" t="s">
        <v>371</v>
      </c>
      <c r="G10" s="120" t="s">
        <v>372</v>
      </c>
      <c r="H10" s="120" t="s">
        <v>373</v>
      </c>
      <c r="I10" s="120" t="s">
        <v>374</v>
      </c>
      <c r="J10" s="120" t="s">
        <v>375</v>
      </c>
      <c r="K10" s="121"/>
      <c r="P10" s="122"/>
      <c r="Q10" s="122"/>
      <c r="R10" s="122"/>
    </row>
    <row r="11" spans="1:18">
      <c r="A11" s="108"/>
      <c r="B11" s="119"/>
      <c r="C11" s="120" t="s">
        <v>261</v>
      </c>
      <c r="D11" s="120" t="s">
        <v>255</v>
      </c>
      <c r="E11" s="120" t="s">
        <v>248</v>
      </c>
      <c r="F11" s="120" t="s">
        <v>235</v>
      </c>
      <c r="G11" s="120" t="s">
        <v>242</v>
      </c>
      <c r="H11" s="120" t="s">
        <v>228</v>
      </c>
      <c r="I11" s="120" t="s">
        <v>221</v>
      </c>
      <c r="J11" s="120" t="s">
        <v>215</v>
      </c>
      <c r="K11" s="108"/>
    </row>
    <row r="12" spans="1:18">
      <c r="A12" s="108"/>
      <c r="B12" s="112"/>
      <c r="C12" s="119" t="s">
        <v>376</v>
      </c>
      <c r="D12" s="119" t="s">
        <v>377</v>
      </c>
      <c r="E12" s="2"/>
      <c r="F12" s="2"/>
      <c r="G12" s="2"/>
      <c r="H12" s="2"/>
      <c r="I12" s="2"/>
      <c r="J12" s="2"/>
      <c r="K12" s="108"/>
    </row>
    <row r="13" spans="1:18">
      <c r="A13" s="108"/>
      <c r="B13" s="112"/>
      <c r="C13" s="2"/>
      <c r="D13" s="2"/>
      <c r="E13" s="2"/>
      <c r="F13" s="2"/>
      <c r="G13" s="2"/>
      <c r="H13" s="2"/>
      <c r="I13" s="2"/>
      <c r="J13" s="2"/>
      <c r="K13" s="108"/>
    </row>
    <row r="14" spans="1:18">
      <c r="A14" s="108"/>
      <c r="B14" s="112"/>
      <c r="C14" s="2"/>
      <c r="D14" s="2"/>
      <c r="E14" s="2"/>
      <c r="F14" s="2"/>
      <c r="G14" s="2"/>
      <c r="H14" s="2"/>
      <c r="I14" s="2"/>
      <c r="J14" s="2"/>
      <c r="K14" s="108"/>
    </row>
    <row r="15" spans="1:18">
      <c r="A15" s="108"/>
      <c r="B15" s="123"/>
      <c r="C15" s="2"/>
      <c r="D15" s="2"/>
      <c r="E15" s="2"/>
      <c r="F15" s="2"/>
      <c r="G15" s="2"/>
      <c r="H15" s="2"/>
      <c r="I15" s="2"/>
      <c r="J15" s="2"/>
      <c r="K15" s="108"/>
    </row>
    <row r="16" spans="1:18">
      <c r="A16" s="108"/>
      <c r="B16" s="113"/>
      <c r="C16" s="108"/>
      <c r="D16" s="108"/>
      <c r="E16" s="108"/>
      <c r="F16" s="108"/>
      <c r="G16" s="108"/>
      <c r="H16" s="108"/>
      <c r="I16" s="119"/>
      <c r="J16" s="108"/>
      <c r="K16" s="108"/>
    </row>
    <row r="17" spans="2:15">
      <c r="B17" s="124" t="s">
        <v>378</v>
      </c>
      <c r="C17" s="125"/>
      <c r="D17" s="126"/>
      <c r="E17" s="125"/>
      <c r="F17" s="127"/>
      <c r="G17" s="125"/>
    </row>
    <row r="18" spans="2:15">
      <c r="B18" s="124" t="s">
        <v>379</v>
      </c>
      <c r="C18" s="125"/>
      <c r="D18" s="126"/>
      <c r="E18" s="125"/>
      <c r="F18" s="127"/>
      <c r="G18" s="125"/>
    </row>
    <row r="19" spans="2:15">
      <c r="B19" s="124" t="s">
        <v>380</v>
      </c>
      <c r="C19" s="125"/>
      <c r="D19" s="126"/>
      <c r="E19" s="125"/>
      <c r="F19" s="127"/>
      <c r="G19" s="125"/>
    </row>
    <row r="21" spans="2:15">
      <c r="B21" s="128" t="s">
        <v>381</v>
      </c>
      <c r="D21" s="122"/>
    </row>
    <row r="22" spans="2:15">
      <c r="C22" s="122"/>
      <c r="D22" s="122"/>
      <c r="L22" s="122"/>
      <c r="M22" s="122"/>
      <c r="N22" s="122"/>
      <c r="O22" s="122"/>
    </row>
    <row r="23" spans="2:15" ht="18">
      <c r="B23" s="129" t="str">
        <f>男子賽程!S7</f>
        <v>SCAA L&amp;M</v>
      </c>
      <c r="C23" s="130" t="s">
        <v>69</v>
      </c>
      <c r="D23" s="122"/>
      <c r="L23" s="122"/>
      <c r="M23" s="122"/>
      <c r="N23" s="122"/>
      <c r="O23" s="122"/>
    </row>
    <row r="24" spans="2:15" ht="18">
      <c r="B24" s="131"/>
      <c r="C24" s="132" t="s">
        <v>382</v>
      </c>
      <c r="D24" s="133"/>
      <c r="L24" s="122"/>
      <c r="M24" s="122"/>
      <c r="N24" s="122"/>
      <c r="O24" s="122"/>
    </row>
    <row r="25" spans="2:15" ht="18">
      <c r="B25" s="134"/>
      <c r="C25" s="135" t="s">
        <v>827</v>
      </c>
      <c r="D25" s="129" t="s">
        <v>64</v>
      </c>
      <c r="E25" s="137"/>
      <c r="F25" s="138"/>
      <c r="G25" s="11"/>
      <c r="H25" s="138"/>
      <c r="I25" s="11"/>
      <c r="L25" s="139"/>
      <c r="M25" s="122"/>
      <c r="N25" s="122"/>
      <c r="O25" s="122"/>
    </row>
    <row r="26" spans="2:15" ht="18">
      <c r="B26" s="129" t="str">
        <f>C76</f>
        <v>ALPS-我要買Ferrari</v>
      </c>
      <c r="C26" s="140"/>
      <c r="D26" s="132"/>
      <c r="E26" s="141"/>
      <c r="F26" s="142"/>
      <c r="G26" s="11"/>
      <c r="H26" s="138"/>
      <c r="I26" s="11"/>
      <c r="L26" s="122"/>
      <c r="M26" s="143"/>
      <c r="N26" s="143"/>
      <c r="O26" s="144"/>
    </row>
    <row r="27" spans="2:15" ht="18">
      <c r="B27" s="134"/>
      <c r="D27" s="132" t="s">
        <v>383</v>
      </c>
      <c r="E27" s="144"/>
      <c r="F27" s="129" t="s">
        <v>64</v>
      </c>
      <c r="G27" s="11"/>
      <c r="H27" s="138"/>
      <c r="I27" s="11"/>
      <c r="L27" s="122"/>
      <c r="M27" s="143"/>
      <c r="N27" s="143"/>
      <c r="O27" s="144"/>
    </row>
    <row r="28" spans="2:15" ht="18">
      <c r="B28" s="145"/>
      <c r="D28" s="135" t="s">
        <v>833</v>
      </c>
      <c r="E28" s="144"/>
      <c r="F28" s="146"/>
      <c r="G28" s="11"/>
      <c r="H28" s="138"/>
      <c r="I28" s="11"/>
      <c r="L28" s="122"/>
      <c r="M28" s="139"/>
      <c r="N28" s="144"/>
      <c r="O28" s="144"/>
    </row>
    <row r="29" spans="2:15" ht="18">
      <c r="B29" s="129" t="str">
        <f>C72</f>
        <v>Take it EZ</v>
      </c>
      <c r="C29" s="130"/>
      <c r="D29" s="147"/>
      <c r="E29" s="143"/>
      <c r="F29" s="146"/>
      <c r="G29" s="148"/>
      <c r="H29" s="138"/>
      <c r="I29" s="11"/>
      <c r="L29" s="122"/>
      <c r="M29" s="139"/>
      <c r="N29" s="144"/>
      <c r="O29" s="144"/>
    </row>
    <row r="30" spans="2:15" ht="18">
      <c r="B30" s="149"/>
      <c r="C30" s="132" t="s">
        <v>384</v>
      </c>
      <c r="D30" s="364" t="s">
        <v>154</v>
      </c>
      <c r="E30" s="150"/>
      <c r="F30" s="146"/>
      <c r="G30" s="148"/>
      <c r="H30" s="138"/>
      <c r="I30" s="11"/>
      <c r="L30" s="122"/>
      <c r="M30" s="143"/>
      <c r="N30" s="143"/>
      <c r="O30" s="144"/>
    </row>
    <row r="31" spans="2:15" ht="18">
      <c r="B31" s="131"/>
      <c r="C31" s="135"/>
      <c r="D31" s="137"/>
      <c r="E31" s="143"/>
      <c r="F31" s="146"/>
      <c r="G31" s="148"/>
      <c r="H31" s="138"/>
      <c r="I31" s="11"/>
      <c r="L31" s="139"/>
      <c r="M31" s="143"/>
      <c r="N31" s="150"/>
      <c r="O31" s="144"/>
    </row>
    <row r="32" spans="2:15" ht="18">
      <c r="B32" s="129" t="str">
        <f>男子賽程!Z25</f>
        <v>ALPS-MJ</v>
      </c>
      <c r="C32" s="140" t="s">
        <v>111</v>
      </c>
      <c r="D32" s="137"/>
      <c r="E32" s="139"/>
      <c r="F32" s="151" t="s">
        <v>385</v>
      </c>
      <c r="G32" s="139"/>
      <c r="H32" s="138"/>
      <c r="I32" s="11"/>
      <c r="L32" s="122"/>
      <c r="M32" s="143"/>
      <c r="N32" s="143"/>
      <c r="O32" s="144"/>
    </row>
    <row r="33" spans="2:15" ht="18">
      <c r="B33" s="131"/>
      <c r="D33" s="143"/>
      <c r="E33" s="143"/>
      <c r="F33" s="152"/>
      <c r="L33" s="122"/>
      <c r="M33" s="143"/>
      <c r="N33" s="139"/>
      <c r="O33" s="139"/>
    </row>
    <row r="34" spans="2:15" ht="18">
      <c r="B34" s="145"/>
      <c r="C34" s="153"/>
      <c r="D34" s="143"/>
      <c r="E34" s="143"/>
      <c r="F34" s="146"/>
      <c r="L34" s="122"/>
      <c r="M34" s="143"/>
      <c r="N34" s="143"/>
      <c r="O34" s="144"/>
    </row>
    <row r="35" spans="2:15" ht="18">
      <c r="B35" s="154" t="str">
        <f>男子賽程!S19</f>
        <v>ALPS LC</v>
      </c>
      <c r="C35" s="130" t="s">
        <v>93</v>
      </c>
      <c r="D35" s="139"/>
      <c r="E35" s="144"/>
      <c r="F35" s="146"/>
      <c r="L35" s="122"/>
      <c r="M35" s="143"/>
      <c r="N35" s="143"/>
      <c r="O35" s="144"/>
    </row>
    <row r="36" spans="2:15" ht="18">
      <c r="B36" s="134"/>
      <c r="C36" s="132" t="s">
        <v>386</v>
      </c>
      <c r="D36" s="155"/>
      <c r="E36" s="144"/>
      <c r="F36" s="146"/>
      <c r="L36" s="122"/>
      <c r="M36" s="143"/>
      <c r="N36" s="143"/>
      <c r="O36" s="144"/>
    </row>
    <row r="37" spans="2:15" ht="18">
      <c r="B37" s="134"/>
      <c r="C37" s="171" t="s">
        <v>828</v>
      </c>
      <c r="D37" s="156"/>
      <c r="E37" s="143"/>
      <c r="F37" s="146"/>
      <c r="L37" s="122"/>
      <c r="M37" s="139"/>
      <c r="N37" s="144"/>
      <c r="O37" s="144"/>
    </row>
    <row r="38" spans="2:15" ht="18">
      <c r="B38" s="129" t="str">
        <f>C73</f>
        <v>SBDW</v>
      </c>
      <c r="C38" s="157"/>
      <c r="D38" s="363" t="s">
        <v>88</v>
      </c>
      <c r="E38" s="137"/>
      <c r="F38" s="146"/>
      <c r="G38" s="158"/>
      <c r="H38" s="81"/>
      <c r="I38" s="11"/>
      <c r="L38" s="139"/>
      <c r="M38" s="143"/>
      <c r="N38" s="143"/>
      <c r="O38" s="144"/>
    </row>
    <row r="39" spans="2:15" ht="18">
      <c r="B39" s="134"/>
      <c r="D39" s="132"/>
      <c r="E39" s="159"/>
      <c r="F39" s="363" t="s">
        <v>88</v>
      </c>
      <c r="G39" s="148"/>
      <c r="H39" s="146"/>
      <c r="I39" s="11"/>
      <c r="L39" s="122"/>
      <c r="M39" s="143"/>
      <c r="N39" s="143"/>
      <c r="O39" s="144"/>
    </row>
    <row r="40" spans="2:15" ht="18">
      <c r="B40" s="131"/>
      <c r="D40" s="132" t="s">
        <v>387</v>
      </c>
      <c r="E40" s="143"/>
      <c r="F40" s="138"/>
      <c r="G40" s="144"/>
      <c r="H40" s="146"/>
      <c r="I40" s="11"/>
      <c r="L40" s="122"/>
      <c r="M40" s="139"/>
      <c r="N40" s="143"/>
      <c r="O40" s="144"/>
    </row>
    <row r="41" spans="2:15" ht="18">
      <c r="B41" s="134"/>
      <c r="C41" s="160"/>
      <c r="D41" s="147" t="s">
        <v>830</v>
      </c>
      <c r="E41" s="143"/>
      <c r="F41" s="138"/>
      <c r="G41" s="144"/>
      <c r="H41" s="146"/>
      <c r="I41" s="11"/>
      <c r="L41" s="122"/>
      <c r="M41" s="143"/>
      <c r="N41" s="143"/>
      <c r="O41" s="144"/>
    </row>
    <row r="42" spans="2:15" ht="18">
      <c r="B42" s="129" t="str">
        <f>C74</f>
        <v xml:space="preserve">Ivan &amp; Pak </v>
      </c>
      <c r="C42" s="130"/>
      <c r="D42" s="147"/>
      <c r="E42" s="143"/>
      <c r="F42" s="138"/>
      <c r="G42" s="144"/>
      <c r="H42" s="146"/>
      <c r="I42" s="11"/>
      <c r="L42" s="122"/>
      <c r="M42" s="143"/>
      <c r="N42" s="143"/>
      <c r="O42" s="144"/>
    </row>
    <row r="43" spans="2:15" ht="18">
      <c r="B43" s="134"/>
      <c r="C43" s="132" t="s">
        <v>388</v>
      </c>
      <c r="D43" s="363" t="s">
        <v>82</v>
      </c>
      <c r="E43" s="143"/>
      <c r="F43" s="138"/>
      <c r="G43" s="144"/>
      <c r="H43" s="146"/>
      <c r="I43" s="11"/>
      <c r="L43" s="122"/>
      <c r="M43" s="143"/>
      <c r="N43" s="143"/>
      <c r="O43" s="144"/>
    </row>
    <row r="44" spans="2:15" ht="15.75" customHeight="1">
      <c r="B44" s="134"/>
      <c r="C44" s="135" t="s">
        <v>834</v>
      </c>
      <c r="D44" s="143"/>
      <c r="E44" s="137"/>
      <c r="F44" s="138"/>
      <c r="G44" s="144"/>
      <c r="H44" s="146"/>
      <c r="I44" s="11"/>
      <c r="J44" s="161"/>
      <c r="L44" s="139"/>
      <c r="M44" s="143"/>
      <c r="N44" s="143"/>
      <c r="O44" s="144"/>
    </row>
    <row r="45" spans="2:15" ht="15.75" customHeight="1">
      <c r="B45" s="129" t="str">
        <f>男子賽程!Z13</f>
        <v>ALPS-唔衝</v>
      </c>
      <c r="C45" s="140" t="s">
        <v>87</v>
      </c>
      <c r="D45" s="139"/>
      <c r="E45" s="144"/>
      <c r="F45" s="142"/>
      <c r="H45" s="146"/>
      <c r="I45" s="162" t="s">
        <v>389</v>
      </c>
      <c r="J45" s="81"/>
      <c r="K45" s="163"/>
      <c r="L45" s="122"/>
      <c r="M45" s="143"/>
      <c r="N45" s="143"/>
      <c r="O45" s="144"/>
    </row>
    <row r="46" spans="2:15" ht="18">
      <c r="B46" s="134"/>
      <c r="D46" s="143"/>
      <c r="E46" s="143"/>
      <c r="F46" s="142"/>
      <c r="H46" s="164"/>
      <c r="I46" s="137" t="s">
        <v>390</v>
      </c>
      <c r="J46" s="134"/>
      <c r="L46" s="122"/>
      <c r="M46" s="139"/>
      <c r="N46" s="144"/>
      <c r="O46" s="144"/>
    </row>
    <row r="47" spans="2:15" ht="18">
      <c r="B47" s="134"/>
      <c r="C47" s="153"/>
      <c r="D47" s="143"/>
      <c r="E47" s="150"/>
      <c r="F47" s="142"/>
      <c r="G47" s="165"/>
      <c r="H47" s="146"/>
      <c r="I47" s="165"/>
      <c r="J47" s="166"/>
      <c r="L47" s="122"/>
      <c r="M47" s="143"/>
      <c r="N47" s="143"/>
      <c r="O47" s="144"/>
    </row>
    <row r="48" spans="2:15" ht="18">
      <c r="B48" s="129" t="str">
        <f>男子賽程!S13</f>
        <v>ALPS</v>
      </c>
      <c r="C48" s="130" t="s">
        <v>81</v>
      </c>
      <c r="D48" s="122"/>
      <c r="G48" s="144"/>
      <c r="H48" s="146"/>
      <c r="I48" s="11"/>
      <c r="L48" s="122"/>
      <c r="M48" s="143"/>
      <c r="N48" s="150"/>
      <c r="O48" s="144"/>
    </row>
    <row r="49" spans="2:15" ht="18">
      <c r="B49" s="131"/>
      <c r="C49" s="132" t="s">
        <v>391</v>
      </c>
      <c r="D49" s="122"/>
      <c r="G49" s="144"/>
      <c r="H49" s="146"/>
      <c r="I49" s="11"/>
      <c r="L49" s="122"/>
      <c r="M49" s="122"/>
      <c r="N49" s="122"/>
      <c r="O49" s="122"/>
    </row>
    <row r="50" spans="2:15" ht="18">
      <c r="B50" s="134"/>
      <c r="C50" s="135" t="s">
        <v>829</v>
      </c>
      <c r="D50" s="363" t="s">
        <v>76</v>
      </c>
      <c r="E50" s="137"/>
      <c r="F50" s="138"/>
      <c r="G50" s="144"/>
      <c r="H50" s="146"/>
      <c r="I50" s="11"/>
      <c r="L50" s="139"/>
      <c r="M50" s="122"/>
      <c r="N50" s="122"/>
      <c r="O50" s="122"/>
    </row>
    <row r="51" spans="2:15" ht="18">
      <c r="B51" s="129" t="str">
        <f>C77</f>
        <v>ALPS-129</v>
      </c>
      <c r="C51" s="140"/>
      <c r="D51" s="147"/>
      <c r="E51" s="141"/>
      <c r="F51" s="142"/>
      <c r="G51" s="144"/>
      <c r="H51" s="146"/>
      <c r="I51" s="11"/>
      <c r="L51" s="122"/>
      <c r="M51" s="143"/>
      <c r="N51" s="143"/>
      <c r="O51" s="144"/>
    </row>
    <row r="52" spans="2:15" ht="18">
      <c r="B52" s="134"/>
      <c r="D52" s="132" t="s">
        <v>392</v>
      </c>
      <c r="E52" s="144"/>
      <c r="F52" s="363" t="s">
        <v>76</v>
      </c>
      <c r="G52" s="144"/>
      <c r="H52" s="146"/>
      <c r="I52" s="11"/>
      <c r="L52" s="122"/>
      <c r="M52" s="143"/>
      <c r="N52" s="143"/>
      <c r="O52" s="144"/>
    </row>
    <row r="53" spans="2:15" ht="18">
      <c r="B53" s="131"/>
      <c r="D53" s="147" t="s">
        <v>831</v>
      </c>
      <c r="E53" s="144"/>
      <c r="F53" s="146"/>
      <c r="G53" s="144"/>
      <c r="H53" s="146"/>
      <c r="I53" s="11"/>
      <c r="L53" s="122"/>
      <c r="M53" s="139"/>
      <c r="N53" s="144"/>
      <c r="O53" s="144"/>
    </row>
    <row r="54" spans="2:15" ht="18">
      <c r="B54" s="129">
        <f>C79</f>
        <v>1987.5</v>
      </c>
      <c r="C54" s="130"/>
      <c r="D54" s="167"/>
      <c r="E54" s="143"/>
      <c r="F54" s="146"/>
      <c r="G54" s="162"/>
      <c r="H54" s="136"/>
      <c r="I54" s="11"/>
      <c r="L54" s="122"/>
      <c r="M54" s="139"/>
      <c r="N54" s="144"/>
      <c r="O54" s="144"/>
    </row>
    <row r="55" spans="2:15" ht="18">
      <c r="B55" s="134"/>
      <c r="C55" s="132" t="s">
        <v>393</v>
      </c>
      <c r="D55" s="363" t="s">
        <v>124</v>
      </c>
      <c r="E55" s="150"/>
      <c r="F55" s="146"/>
      <c r="G55" s="137"/>
      <c r="H55" s="138"/>
      <c r="I55" s="11"/>
      <c r="L55" s="122"/>
      <c r="M55" s="143"/>
      <c r="N55" s="143"/>
      <c r="O55" s="144"/>
    </row>
    <row r="56" spans="2:15" ht="18">
      <c r="B56" s="168"/>
      <c r="C56" s="135" t="s">
        <v>835</v>
      </c>
      <c r="D56" s="137"/>
      <c r="E56" s="143"/>
      <c r="F56" s="146"/>
      <c r="G56" s="137"/>
      <c r="H56" s="138"/>
      <c r="I56" s="11"/>
      <c r="L56" s="139"/>
      <c r="M56" s="143"/>
      <c r="N56" s="150"/>
      <c r="O56" s="144"/>
    </row>
    <row r="57" spans="2:15" ht="18">
      <c r="B57" s="129" t="str">
        <f>男子賽程!Z19</f>
        <v>ALPS-智威係我地</v>
      </c>
      <c r="C57" s="140" t="s">
        <v>99</v>
      </c>
      <c r="D57" s="137"/>
      <c r="E57" s="139"/>
      <c r="F57" s="151" t="s">
        <v>394</v>
      </c>
      <c r="I57" s="11"/>
      <c r="L57" s="122"/>
      <c r="M57" s="143"/>
      <c r="N57" s="143"/>
      <c r="O57" s="144"/>
    </row>
    <row r="58" spans="2:15" ht="18">
      <c r="B58" s="168"/>
      <c r="D58" s="143"/>
      <c r="E58" s="143"/>
      <c r="F58" s="152"/>
      <c r="I58" s="11"/>
      <c r="K58" s="11"/>
      <c r="L58" s="122"/>
      <c r="M58" s="143"/>
      <c r="N58" s="139"/>
      <c r="O58" s="139"/>
    </row>
    <row r="59" spans="2:15" ht="18">
      <c r="B59" s="134"/>
      <c r="D59" s="143"/>
      <c r="E59" s="143"/>
      <c r="F59" s="146"/>
      <c r="I59" s="11"/>
      <c r="L59" s="122"/>
      <c r="M59" s="143"/>
      <c r="N59" s="143"/>
      <c r="O59" s="144"/>
    </row>
    <row r="60" spans="2:15" ht="18">
      <c r="B60" s="129" t="str">
        <f>C75</f>
        <v>熱情的麻鷹</v>
      </c>
      <c r="C60" s="130"/>
      <c r="D60" s="139"/>
      <c r="E60" s="144"/>
      <c r="F60" s="146"/>
      <c r="I60" s="11"/>
      <c r="K60" s="11"/>
      <c r="L60" s="122"/>
      <c r="M60" s="143"/>
      <c r="N60" s="143"/>
      <c r="O60" s="144"/>
    </row>
    <row r="61" spans="2:15" ht="18">
      <c r="B61" s="134"/>
      <c r="C61" s="132" t="s">
        <v>395</v>
      </c>
      <c r="D61" s="169"/>
      <c r="E61" s="143"/>
      <c r="F61" s="146"/>
      <c r="G61" s="11"/>
      <c r="K61" s="11"/>
      <c r="L61" s="122"/>
      <c r="M61" s="139"/>
      <c r="N61" s="144"/>
      <c r="O61" s="144"/>
    </row>
    <row r="62" spans="2:15" ht="18">
      <c r="B62" s="168"/>
      <c r="C62" s="135"/>
      <c r="D62" s="363" t="s">
        <v>100</v>
      </c>
      <c r="E62" s="137"/>
      <c r="F62" s="146"/>
      <c r="J62" s="138"/>
      <c r="K62" s="11"/>
      <c r="L62" s="139"/>
      <c r="M62" s="143"/>
      <c r="N62" s="143"/>
      <c r="O62" s="144"/>
    </row>
    <row r="63" spans="2:15" ht="18">
      <c r="B63" s="129" t="str">
        <f>男子賽程!S25</f>
        <v>ALPS-TW</v>
      </c>
      <c r="C63" s="140" t="s">
        <v>105</v>
      </c>
      <c r="D63" s="132"/>
      <c r="E63" s="159"/>
      <c r="F63" s="363" t="s">
        <v>70</v>
      </c>
      <c r="H63" s="136"/>
      <c r="I63" s="163"/>
      <c r="J63" s="138"/>
      <c r="L63" s="122"/>
      <c r="M63" s="143"/>
      <c r="N63" s="143"/>
      <c r="O63" s="144"/>
    </row>
    <row r="64" spans="2:15" ht="18">
      <c r="B64" s="131"/>
      <c r="D64" s="132" t="s">
        <v>396</v>
      </c>
      <c r="E64" s="143"/>
      <c r="F64" s="138"/>
      <c r="H64" s="170"/>
      <c r="J64" s="138"/>
      <c r="K64" s="11"/>
      <c r="L64" s="122"/>
      <c r="M64" s="139"/>
      <c r="N64" s="143"/>
      <c r="O64" s="144"/>
    </row>
    <row r="65" spans="2:15" ht="18">
      <c r="B65" s="145"/>
      <c r="D65" s="135" t="s">
        <v>832</v>
      </c>
      <c r="E65" s="143"/>
      <c r="F65" s="138"/>
      <c r="H65" s="171"/>
      <c r="I65" s="139" t="s">
        <v>397</v>
      </c>
      <c r="J65" s="138"/>
      <c r="K65" s="11"/>
      <c r="L65" s="122"/>
      <c r="M65" s="143"/>
      <c r="N65" s="143"/>
      <c r="O65" s="144"/>
    </row>
    <row r="66" spans="2:15" ht="18">
      <c r="B66" s="172" t="str">
        <f>C78</f>
        <v>SKTL</v>
      </c>
      <c r="C66" s="130"/>
      <c r="D66" s="147"/>
      <c r="E66" s="143"/>
      <c r="F66" s="138"/>
      <c r="H66" s="171"/>
      <c r="I66" s="173" t="s">
        <v>398</v>
      </c>
      <c r="J66" s="136"/>
      <c r="K66" s="163"/>
      <c r="L66" s="122"/>
      <c r="M66" s="143"/>
      <c r="N66" s="143"/>
      <c r="O66" s="144"/>
    </row>
    <row r="67" spans="2:15" ht="18">
      <c r="B67" s="149"/>
      <c r="C67" s="132" t="s">
        <v>399</v>
      </c>
      <c r="D67" s="363" t="s">
        <v>70</v>
      </c>
      <c r="E67" s="143"/>
      <c r="F67" s="138"/>
      <c r="H67" s="171"/>
      <c r="J67" s="138"/>
      <c r="L67" s="122"/>
      <c r="M67" s="143"/>
      <c r="N67" s="143"/>
      <c r="O67" s="144"/>
    </row>
    <row r="68" spans="2:15" ht="18">
      <c r="B68" s="131"/>
      <c r="C68" s="135" t="s">
        <v>836</v>
      </c>
      <c r="D68" s="143"/>
      <c r="E68" s="137"/>
      <c r="F68" s="138"/>
      <c r="H68" s="171"/>
      <c r="J68" s="138"/>
      <c r="L68" s="139"/>
      <c r="M68" s="143"/>
      <c r="N68" s="143"/>
      <c r="O68" s="144"/>
    </row>
    <row r="69" spans="2:15" ht="18">
      <c r="B69" s="129" t="str">
        <f>男子賽程!Z7</f>
        <v>2R</v>
      </c>
      <c r="C69" s="140" t="s">
        <v>75</v>
      </c>
      <c r="D69" s="139"/>
      <c r="E69" s="144"/>
      <c r="F69" s="142"/>
      <c r="G69" s="174"/>
      <c r="H69" s="136"/>
      <c r="L69" s="122"/>
      <c r="M69" s="143"/>
      <c r="N69" s="143"/>
      <c r="O69" s="144"/>
    </row>
    <row r="70" spans="2:15" ht="18">
      <c r="B70" s="166"/>
      <c r="K70" s="106"/>
      <c r="L70" s="122"/>
      <c r="M70" s="139"/>
      <c r="N70" s="11"/>
      <c r="O70" s="144"/>
    </row>
    <row r="71" spans="2:15" ht="18">
      <c r="B71" s="166"/>
      <c r="G71" s="107"/>
      <c r="L71" s="122"/>
      <c r="M71" s="143"/>
      <c r="N71" s="175"/>
      <c r="O71" s="122"/>
    </row>
    <row r="72" spans="2:15" ht="18">
      <c r="B72" s="129" t="s">
        <v>159</v>
      </c>
      <c r="C72" s="176" t="str">
        <f>男子賽程!S8</f>
        <v>Take it EZ</v>
      </c>
      <c r="E72" s="177" t="s">
        <v>400</v>
      </c>
      <c r="F72" s="107">
        <v>120</v>
      </c>
      <c r="G72" s="107" t="s">
        <v>401</v>
      </c>
      <c r="L72" s="122"/>
      <c r="M72" s="122"/>
      <c r="N72" s="122"/>
      <c r="O72" s="122"/>
    </row>
    <row r="73" spans="2:15" ht="18">
      <c r="B73" s="129" t="s">
        <v>153</v>
      </c>
      <c r="C73" s="176" t="str">
        <f>男子賽程!Z8</f>
        <v>SBDW</v>
      </c>
      <c r="E73" s="177" t="s">
        <v>402</v>
      </c>
      <c r="F73" s="107">
        <v>108</v>
      </c>
      <c r="G73" s="107" t="s">
        <v>401</v>
      </c>
      <c r="L73" s="122"/>
      <c r="M73" s="122"/>
    </row>
    <row r="74" spans="2:15" ht="18" customHeight="1">
      <c r="B74" s="129" t="s">
        <v>147</v>
      </c>
      <c r="C74" s="176" t="str">
        <f>男子賽程!S14</f>
        <v xml:space="preserve">Ivan &amp; Pak </v>
      </c>
      <c r="E74" s="177" t="s">
        <v>403</v>
      </c>
      <c r="F74" s="107">
        <v>96</v>
      </c>
      <c r="G74" s="107" t="s">
        <v>401</v>
      </c>
      <c r="L74" s="122"/>
      <c r="M74" s="122"/>
    </row>
    <row r="75" spans="2:15" ht="18">
      <c r="B75" s="129" t="s">
        <v>141</v>
      </c>
      <c r="C75" s="176" t="str">
        <f>男子賽程!Z14</f>
        <v>熱情的麻鷹</v>
      </c>
      <c r="E75" s="177" t="s">
        <v>404</v>
      </c>
      <c r="F75" s="107">
        <v>84</v>
      </c>
      <c r="G75" s="107" t="s">
        <v>401</v>
      </c>
      <c r="L75" s="122"/>
      <c r="M75" s="122"/>
    </row>
    <row r="76" spans="2:15" ht="18">
      <c r="B76" s="129" t="s">
        <v>135</v>
      </c>
      <c r="C76" s="176" t="str">
        <f>男子賽程!S20</f>
        <v>ALPS-我要買Ferrari</v>
      </c>
      <c r="E76" s="177" t="s">
        <v>405</v>
      </c>
      <c r="F76" s="107">
        <v>72</v>
      </c>
      <c r="G76" s="107" t="s">
        <v>401</v>
      </c>
      <c r="L76" s="122"/>
      <c r="M76" s="122"/>
    </row>
    <row r="77" spans="2:15" ht="18">
      <c r="B77" s="129" t="s">
        <v>129</v>
      </c>
      <c r="C77" s="176" t="str">
        <f>男子賽程!Z20</f>
        <v>ALPS-129</v>
      </c>
      <c r="E77" s="177" t="s">
        <v>406</v>
      </c>
      <c r="F77" s="107">
        <v>54</v>
      </c>
      <c r="G77" s="107" t="s">
        <v>401</v>
      </c>
      <c r="L77" s="122"/>
      <c r="M77" s="122"/>
    </row>
    <row r="78" spans="2:15" ht="18">
      <c r="B78" s="129" t="s">
        <v>123</v>
      </c>
      <c r="C78" s="176" t="str">
        <f>男子賽程!S26</f>
        <v>SKTL</v>
      </c>
      <c r="E78" s="177" t="s">
        <v>407</v>
      </c>
      <c r="F78" s="107">
        <v>48</v>
      </c>
      <c r="G78" s="107" t="s">
        <v>401</v>
      </c>
      <c r="L78" s="122"/>
      <c r="M78" s="122"/>
    </row>
    <row r="79" spans="2:15" ht="18">
      <c r="B79" s="129" t="s">
        <v>117</v>
      </c>
      <c r="C79" s="176">
        <f>男子賽程!Z26</f>
        <v>1987.5</v>
      </c>
      <c r="E79" s="177" t="s">
        <v>408</v>
      </c>
      <c r="F79" s="107">
        <v>36</v>
      </c>
      <c r="G79" s="107" t="s">
        <v>401</v>
      </c>
      <c r="L79" s="122"/>
      <c r="M79" s="122"/>
    </row>
    <row r="80" spans="2:15" ht="18">
      <c r="B80" s="166"/>
      <c r="C80" s="178"/>
      <c r="D80" s="179"/>
      <c r="E80" s="143"/>
      <c r="F80" s="142"/>
      <c r="G80" s="107"/>
      <c r="H80" s="177"/>
      <c r="I80" s="107"/>
      <c r="J80" s="107"/>
      <c r="K80" s="107"/>
      <c r="L80" s="122"/>
      <c r="M80" s="122"/>
    </row>
    <row r="81" spans="2:13" ht="18">
      <c r="B81" s="166"/>
      <c r="C81" s="180"/>
      <c r="D81" s="143"/>
      <c r="E81" s="143"/>
      <c r="F81" s="181"/>
      <c r="G81" s="107"/>
      <c r="H81" s="177"/>
      <c r="I81" s="107"/>
      <c r="J81" s="107"/>
      <c r="K81" s="107"/>
      <c r="L81" s="122"/>
      <c r="M81" s="122"/>
    </row>
    <row r="82" spans="2:13" ht="18">
      <c r="B82" s="166"/>
      <c r="C82" s="180"/>
      <c r="D82" s="143"/>
      <c r="E82" s="143"/>
      <c r="F82" s="142"/>
      <c r="G82" s="107"/>
      <c r="H82" s="177"/>
      <c r="I82" s="107"/>
      <c r="J82" s="107"/>
      <c r="K82" s="107"/>
      <c r="L82" s="122"/>
      <c r="M82" s="122"/>
    </row>
    <row r="83" spans="2:13" ht="18">
      <c r="B83" s="166"/>
      <c r="C83" s="180"/>
      <c r="D83" s="139"/>
      <c r="E83" s="144"/>
      <c r="F83" s="142"/>
      <c r="G83" s="107"/>
      <c r="H83" s="177"/>
      <c r="I83" s="107"/>
      <c r="J83" s="107"/>
      <c r="K83" s="107"/>
      <c r="L83" s="122"/>
      <c r="M83" s="122"/>
    </row>
    <row r="84" spans="2:13" ht="18">
      <c r="B84" s="166"/>
      <c r="C84" s="139"/>
      <c r="D84" s="179"/>
      <c r="E84" s="143"/>
      <c r="F84" s="142"/>
      <c r="G84" s="107"/>
      <c r="H84" s="177"/>
      <c r="I84" s="107"/>
      <c r="J84" s="107"/>
      <c r="K84" s="107"/>
      <c r="L84" s="122"/>
      <c r="M84" s="122"/>
    </row>
    <row r="85" spans="2:13" ht="18">
      <c r="B85" s="166"/>
      <c r="C85" s="165"/>
      <c r="D85" s="182"/>
      <c r="E85" s="143"/>
      <c r="F85" s="142"/>
      <c r="G85" s="107"/>
      <c r="H85" s="177"/>
      <c r="I85" s="107"/>
      <c r="J85" s="107"/>
      <c r="K85" s="107"/>
      <c r="L85" s="122"/>
      <c r="M85" s="122"/>
    </row>
    <row r="86" spans="2:13" ht="18">
      <c r="B86" s="166"/>
      <c r="C86" s="180"/>
      <c r="D86" s="139"/>
      <c r="E86" s="143"/>
      <c r="F86" s="175"/>
      <c r="G86" s="107"/>
      <c r="I86" s="107"/>
      <c r="J86" s="107"/>
      <c r="K86" s="107"/>
      <c r="L86" s="122"/>
      <c r="M86" s="122"/>
    </row>
    <row r="87" spans="2:13" ht="18">
      <c r="B87" s="166"/>
      <c r="C87" s="180"/>
      <c r="D87" s="139"/>
      <c r="E87" s="143"/>
      <c r="F87" s="175"/>
      <c r="G87" s="107"/>
      <c r="L87" s="122"/>
      <c r="M87" s="122"/>
    </row>
    <row r="88" spans="2:13" ht="18">
      <c r="B88" s="166"/>
      <c r="C88" s="180"/>
      <c r="D88" s="165"/>
      <c r="E88" s="143"/>
      <c r="F88" s="142"/>
      <c r="G88" s="107"/>
      <c r="H88" s="177"/>
      <c r="I88" s="107"/>
      <c r="J88" s="107"/>
      <c r="K88" s="107"/>
      <c r="L88" s="122"/>
      <c r="M88" s="122"/>
    </row>
    <row r="89" spans="2:13" ht="18">
      <c r="B89" s="166"/>
      <c r="C89" s="180"/>
      <c r="D89" s="143"/>
      <c r="E89" s="143"/>
      <c r="F89" s="142"/>
      <c r="G89" s="107"/>
      <c r="H89" s="177"/>
      <c r="I89" s="107"/>
      <c r="J89" s="107"/>
      <c r="K89" s="107"/>
      <c r="L89" s="122"/>
      <c r="M89" s="122"/>
    </row>
    <row r="90" spans="2:13" ht="18">
      <c r="B90" s="166"/>
      <c r="C90" s="139"/>
      <c r="D90" s="150"/>
      <c r="E90" s="143"/>
      <c r="F90" s="142"/>
      <c r="G90" s="107"/>
      <c r="I90" s="107"/>
      <c r="J90" s="107"/>
      <c r="K90" s="107"/>
      <c r="L90" s="122"/>
      <c r="M90" s="122"/>
    </row>
    <row r="91" spans="2:13" ht="18">
      <c r="B91" s="166"/>
      <c r="C91" s="165"/>
      <c r="D91" s="179"/>
      <c r="E91" s="143"/>
      <c r="F91" s="142"/>
      <c r="G91" s="107"/>
      <c r="I91" s="107"/>
      <c r="J91" s="107"/>
      <c r="K91" s="107"/>
      <c r="L91" s="122"/>
      <c r="M91" s="122"/>
    </row>
    <row r="92" spans="2:13" ht="18">
      <c r="B92" s="166"/>
      <c r="C92" s="180"/>
      <c r="D92" s="139"/>
      <c r="E92" s="144"/>
      <c r="F92" s="142"/>
      <c r="G92" s="107"/>
      <c r="I92" s="107"/>
      <c r="J92" s="107"/>
      <c r="K92" s="107"/>
      <c r="L92" s="122"/>
      <c r="M92" s="122"/>
    </row>
    <row r="93" spans="2:13" ht="18">
      <c r="B93" s="166"/>
      <c r="C93" s="180"/>
      <c r="D93" s="143"/>
      <c r="E93" s="143"/>
      <c r="F93" s="142"/>
      <c r="G93" s="107"/>
      <c r="L93" s="122"/>
      <c r="M93" s="122"/>
    </row>
    <row r="94" spans="2:13" ht="18">
      <c r="B94" s="166"/>
      <c r="C94" s="180"/>
      <c r="D94" s="143"/>
      <c r="E94" s="150"/>
      <c r="F94" s="142"/>
      <c r="G94" s="107"/>
      <c r="I94" s="107"/>
      <c r="J94" s="107"/>
      <c r="K94" s="107"/>
      <c r="L94" s="122"/>
      <c r="M94" s="122"/>
    </row>
    <row r="95" spans="2:13" ht="18">
      <c r="B95" s="166"/>
      <c r="C95" s="180"/>
      <c r="D95" s="122"/>
      <c r="E95" s="122"/>
      <c r="F95" s="166"/>
      <c r="G95" s="107"/>
      <c r="I95" s="107"/>
      <c r="J95" s="107"/>
      <c r="K95" s="107"/>
      <c r="L95" s="122"/>
      <c r="M95" s="122"/>
    </row>
    <row r="96" spans="2:13" ht="18">
      <c r="B96" s="166"/>
      <c r="C96" s="139"/>
      <c r="D96" s="183"/>
      <c r="E96" s="122"/>
      <c r="F96" s="166"/>
      <c r="G96" s="107"/>
      <c r="I96" s="107"/>
      <c r="K96" s="107"/>
      <c r="L96" s="122"/>
      <c r="M96" s="122"/>
    </row>
    <row r="97" spans="2:13" ht="18">
      <c r="B97" s="166"/>
      <c r="C97" s="165"/>
      <c r="D97" s="150"/>
      <c r="E97" s="143"/>
      <c r="F97" s="142"/>
      <c r="G97" s="107"/>
      <c r="I97" s="107"/>
      <c r="K97" s="107"/>
      <c r="L97" s="122"/>
      <c r="M97" s="122"/>
    </row>
    <row r="98" spans="2:13" ht="18">
      <c r="B98" s="166"/>
      <c r="C98" s="180"/>
      <c r="D98" s="143"/>
      <c r="E98" s="143"/>
      <c r="F98" s="175"/>
      <c r="G98" s="107"/>
      <c r="I98" s="107"/>
      <c r="K98" s="107"/>
      <c r="L98" s="122"/>
      <c r="M98" s="122"/>
    </row>
    <row r="99" spans="2:13" ht="18">
      <c r="B99" s="166"/>
      <c r="C99" s="180"/>
      <c r="D99" s="139"/>
      <c r="E99" s="144"/>
      <c r="F99" s="175"/>
      <c r="G99" s="107"/>
      <c r="I99" s="107"/>
      <c r="K99" s="107"/>
      <c r="L99" s="122"/>
      <c r="M99" s="122"/>
    </row>
    <row r="100" spans="2:13" ht="18">
      <c r="B100" s="166"/>
      <c r="C100" s="180"/>
      <c r="D100" s="165"/>
      <c r="E100" s="144"/>
      <c r="F100" s="142"/>
      <c r="G100" s="107"/>
      <c r="I100" s="107"/>
      <c r="J100" s="107"/>
      <c r="K100" s="107"/>
      <c r="L100" s="122"/>
      <c r="M100" s="122"/>
    </row>
    <row r="101" spans="2:13" ht="18">
      <c r="B101" s="166"/>
      <c r="C101" s="180"/>
      <c r="D101" s="165"/>
      <c r="E101" s="143"/>
      <c r="F101" s="142"/>
      <c r="G101" s="107"/>
      <c r="I101" s="107"/>
      <c r="J101" s="107"/>
      <c r="K101" s="107"/>
      <c r="L101" s="184"/>
      <c r="M101" s="144"/>
    </row>
    <row r="102" spans="2:13" ht="18">
      <c r="B102" s="166"/>
      <c r="C102" s="139"/>
      <c r="D102" s="150"/>
      <c r="E102" s="150"/>
      <c r="F102" s="142"/>
      <c r="G102" s="107"/>
      <c r="I102" s="107"/>
      <c r="J102" s="107"/>
      <c r="K102" s="107"/>
      <c r="L102" s="184"/>
      <c r="M102" s="144"/>
    </row>
    <row r="103" spans="2:13" ht="18">
      <c r="B103" s="166"/>
      <c r="C103" s="165"/>
      <c r="D103" s="179"/>
      <c r="E103" s="143"/>
      <c r="F103" s="142"/>
      <c r="G103" s="107"/>
      <c r="I103" s="107"/>
      <c r="J103" s="107"/>
      <c r="K103" s="107"/>
      <c r="L103" s="184"/>
      <c r="M103" s="144"/>
    </row>
    <row r="104" spans="2:13" ht="18">
      <c r="B104" s="166"/>
      <c r="C104" s="180"/>
      <c r="D104" s="143"/>
      <c r="E104" s="139"/>
      <c r="F104" s="185"/>
      <c r="G104" s="107"/>
      <c r="I104" s="107"/>
      <c r="J104" s="107"/>
      <c r="K104" s="107"/>
      <c r="L104" s="184"/>
      <c r="M104" s="144"/>
    </row>
    <row r="105" spans="2:13" ht="18">
      <c r="B105" s="142"/>
      <c r="C105" s="180"/>
      <c r="D105" s="143"/>
      <c r="E105" s="143"/>
      <c r="F105" s="181"/>
      <c r="G105" s="107"/>
      <c r="H105" s="142"/>
      <c r="I105" s="142"/>
      <c r="J105" s="107"/>
      <c r="K105" s="107"/>
      <c r="L105" s="184"/>
      <c r="M105" s="144"/>
    </row>
    <row r="106" spans="2:13" ht="18">
      <c r="B106" s="166"/>
      <c r="C106" s="180"/>
      <c r="D106" s="143"/>
      <c r="E106" s="143"/>
      <c r="F106" s="142"/>
      <c r="G106" s="107"/>
      <c r="H106" s="106"/>
      <c r="I106" s="144"/>
      <c r="J106" s="107"/>
      <c r="K106" s="107"/>
      <c r="L106" s="184"/>
      <c r="M106" s="144"/>
    </row>
    <row r="107" spans="2:13" ht="18">
      <c r="B107" s="166"/>
      <c r="C107" s="180"/>
      <c r="D107" s="139"/>
      <c r="E107" s="144"/>
      <c r="F107" s="142"/>
      <c r="G107" s="122"/>
      <c r="L107" s="184"/>
      <c r="M107" s="144"/>
    </row>
    <row r="108" spans="2:13" ht="18">
      <c r="B108" s="142"/>
      <c r="C108" s="139"/>
      <c r="D108" s="179"/>
      <c r="E108" s="143"/>
      <c r="F108" s="142"/>
      <c r="G108" s="144"/>
      <c r="H108" s="106"/>
      <c r="I108" s="122"/>
      <c r="J108" s="134"/>
      <c r="K108" s="180"/>
      <c r="L108" s="184"/>
      <c r="M108" s="144"/>
    </row>
    <row r="109" spans="2:13" ht="18">
      <c r="B109" s="142"/>
      <c r="C109" s="165"/>
      <c r="D109" s="150"/>
      <c r="E109" s="143"/>
      <c r="F109" s="142"/>
      <c r="G109" s="122"/>
      <c r="H109" s="182"/>
      <c r="I109" s="122"/>
      <c r="J109" s="134"/>
      <c r="K109" s="180"/>
      <c r="L109" s="122"/>
      <c r="M109" s="122"/>
    </row>
    <row r="110" spans="2:13" ht="18">
      <c r="B110" s="166"/>
      <c r="C110" s="180"/>
      <c r="D110" s="139"/>
      <c r="E110" s="143"/>
      <c r="F110" s="175"/>
      <c r="G110" s="122"/>
      <c r="H110" s="106"/>
      <c r="I110" s="122"/>
      <c r="J110" s="134"/>
      <c r="K110" s="180"/>
      <c r="L110" s="122"/>
      <c r="M110" s="122"/>
    </row>
    <row r="111" spans="2:13" ht="18">
      <c r="B111" s="142"/>
      <c r="C111" s="180"/>
      <c r="D111" s="139"/>
      <c r="E111" s="143"/>
      <c r="F111" s="175"/>
      <c r="G111" s="122"/>
      <c r="H111" s="106"/>
      <c r="I111" s="122"/>
      <c r="J111" s="134"/>
      <c r="K111" s="180"/>
      <c r="L111" s="122"/>
      <c r="M111" s="122"/>
    </row>
    <row r="112" spans="2:13" ht="18">
      <c r="B112" s="142"/>
      <c r="C112" s="180"/>
      <c r="D112" s="165"/>
      <c r="E112" s="143"/>
      <c r="F112" s="142"/>
      <c r="G112" s="122"/>
      <c r="H112" s="106"/>
      <c r="I112" s="122"/>
      <c r="J112" s="134"/>
      <c r="K112" s="180"/>
      <c r="L112" s="122"/>
      <c r="M112" s="122"/>
    </row>
    <row r="113" spans="2:13" ht="18">
      <c r="B113" s="166"/>
      <c r="C113" s="180"/>
      <c r="D113" s="143"/>
      <c r="E113" s="143"/>
      <c r="F113" s="142"/>
      <c r="G113" s="122"/>
      <c r="H113" s="106"/>
      <c r="I113" s="122"/>
      <c r="J113" s="134"/>
      <c r="K113" s="180"/>
      <c r="L113" s="122"/>
      <c r="M113" s="122"/>
    </row>
    <row r="114" spans="2:13" ht="18">
      <c r="B114" s="166"/>
      <c r="C114" s="139"/>
      <c r="D114" s="150"/>
      <c r="E114" s="143"/>
      <c r="F114" s="142"/>
      <c r="G114" s="122"/>
      <c r="H114" s="106"/>
      <c r="I114" s="122"/>
      <c r="J114" s="134"/>
      <c r="K114" s="180"/>
      <c r="L114" s="122"/>
      <c r="M114" s="122"/>
    </row>
    <row r="115" spans="2:13" ht="18">
      <c r="B115" s="166"/>
      <c r="C115" s="165"/>
      <c r="D115" s="179"/>
      <c r="E115" s="143"/>
      <c r="F115" s="142"/>
      <c r="G115" s="122"/>
      <c r="H115" s="106"/>
      <c r="I115" s="122"/>
      <c r="J115" s="134"/>
      <c r="K115" s="180"/>
      <c r="L115" s="122"/>
      <c r="M115" s="122"/>
    </row>
    <row r="116" spans="2:13" ht="18">
      <c r="B116" s="186"/>
      <c r="C116" s="180"/>
      <c r="D116" s="139"/>
      <c r="E116" s="144"/>
      <c r="F116" s="142"/>
      <c r="G116" s="184"/>
      <c r="H116" s="106"/>
      <c r="I116" s="122"/>
      <c r="J116" s="134"/>
      <c r="K116" s="180"/>
      <c r="L116" s="122"/>
      <c r="M116" s="122"/>
    </row>
    <row r="117" spans="2:13">
      <c r="B117" s="166"/>
      <c r="C117" s="122"/>
      <c r="D117" s="122"/>
      <c r="E117" s="122"/>
      <c r="F117" s="166"/>
      <c r="G117" s="122"/>
      <c r="H117" s="106"/>
      <c r="I117" s="122"/>
      <c r="J117" s="166"/>
      <c r="K117" s="122"/>
      <c r="L117" s="122"/>
      <c r="M117" s="122"/>
    </row>
    <row r="118" spans="2:13">
      <c r="B118" s="166"/>
      <c r="C118" s="122"/>
      <c r="E118" s="122"/>
      <c r="F118" s="166"/>
      <c r="G118" s="122"/>
      <c r="H118" s="106"/>
      <c r="I118" s="122"/>
      <c r="J118" s="166"/>
      <c r="K118" s="122"/>
      <c r="L118" s="122"/>
      <c r="M118" s="122"/>
    </row>
    <row r="119" spans="2:13">
      <c r="B119" s="166"/>
      <c r="C119" s="122"/>
      <c r="E119" s="122"/>
      <c r="F119" s="166"/>
      <c r="G119" s="122"/>
      <c r="H119" s="106"/>
      <c r="I119" s="122"/>
      <c r="J119" s="166"/>
      <c r="K119" s="122"/>
      <c r="L119" s="122"/>
      <c r="M119" s="122"/>
    </row>
    <row r="120" spans="2:13">
      <c r="B120" s="166"/>
      <c r="C120" s="122"/>
      <c r="E120" s="122"/>
      <c r="F120" s="166"/>
      <c r="G120" s="122"/>
      <c r="H120" s="106"/>
      <c r="I120" s="122"/>
      <c r="J120" s="166"/>
      <c r="K120" s="122"/>
      <c r="L120" s="122"/>
      <c r="M120" s="122"/>
    </row>
    <row r="121" spans="2:13">
      <c r="B121" s="166"/>
      <c r="C121" s="122"/>
      <c r="E121" s="122"/>
      <c r="F121" s="166"/>
      <c r="G121" s="122"/>
      <c r="H121" s="106"/>
      <c r="I121" s="122"/>
      <c r="J121" s="166"/>
      <c r="K121" s="122"/>
      <c r="L121" s="122"/>
      <c r="M121" s="122"/>
    </row>
    <row r="122" spans="2:13">
      <c r="B122" s="166"/>
      <c r="C122" s="122"/>
      <c r="E122" s="122"/>
      <c r="F122" s="166"/>
      <c r="G122" s="122"/>
      <c r="H122" s="106"/>
      <c r="I122" s="122"/>
      <c r="J122" s="166"/>
      <c r="K122" s="122"/>
      <c r="L122" s="122"/>
      <c r="M122" s="122"/>
    </row>
    <row r="123" spans="2:13">
      <c r="B123" s="166"/>
      <c r="C123" s="122"/>
      <c r="E123" s="122"/>
      <c r="F123" s="166"/>
      <c r="G123" s="122"/>
      <c r="H123" s="106"/>
      <c r="I123" s="122"/>
      <c r="J123" s="166"/>
      <c r="K123" s="122"/>
      <c r="L123" s="122"/>
      <c r="M123" s="122"/>
    </row>
    <row r="124" spans="2:13">
      <c r="B124" s="166"/>
      <c r="C124" s="122"/>
      <c r="E124" s="122"/>
      <c r="F124" s="166"/>
      <c r="G124" s="122"/>
      <c r="H124" s="106"/>
      <c r="I124" s="122"/>
      <c r="J124" s="166"/>
      <c r="K124" s="122"/>
      <c r="L124" s="122"/>
      <c r="M124" s="122"/>
    </row>
    <row r="125" spans="2:13">
      <c r="B125" s="166"/>
      <c r="C125" s="122"/>
      <c r="E125" s="122"/>
      <c r="F125" s="166"/>
      <c r="G125" s="122"/>
      <c r="H125" s="106"/>
      <c r="I125" s="122"/>
      <c r="J125" s="166"/>
      <c r="K125" s="122"/>
      <c r="L125" s="122"/>
      <c r="M125" s="122"/>
    </row>
    <row r="126" spans="2:13">
      <c r="B126" s="166"/>
      <c r="C126" s="122"/>
      <c r="E126" s="122"/>
      <c r="F126" s="166"/>
      <c r="G126" s="122"/>
      <c r="H126" s="106"/>
      <c r="I126" s="122"/>
      <c r="J126" s="166"/>
      <c r="K126" s="122"/>
      <c r="L126" s="122"/>
      <c r="M126" s="122"/>
    </row>
    <row r="127" spans="2:13">
      <c r="B127" s="166"/>
      <c r="C127" s="122"/>
      <c r="E127" s="122"/>
      <c r="F127" s="166"/>
      <c r="G127" s="122"/>
      <c r="H127" s="106"/>
      <c r="I127" s="122"/>
      <c r="J127" s="166"/>
      <c r="K127" s="122"/>
      <c r="L127" s="122"/>
      <c r="M127" s="122"/>
    </row>
    <row r="128" spans="2:13">
      <c r="B128" s="166"/>
      <c r="C128" s="122"/>
      <c r="E128" s="122"/>
      <c r="F128" s="166"/>
      <c r="G128" s="122"/>
      <c r="H128" s="106"/>
      <c r="I128" s="122"/>
      <c r="J128" s="166"/>
      <c r="K128" s="122"/>
      <c r="L128" s="122"/>
      <c r="M128" s="122"/>
    </row>
    <row r="129" spans="2:13">
      <c r="B129" s="166"/>
      <c r="C129" s="122"/>
      <c r="E129" s="122"/>
      <c r="F129" s="166"/>
      <c r="G129" s="122"/>
      <c r="H129" s="106"/>
      <c r="I129" s="122"/>
      <c r="J129" s="166"/>
      <c r="K129" s="122"/>
      <c r="L129" s="122"/>
      <c r="M129" s="122"/>
    </row>
    <row r="130" spans="2:13">
      <c r="B130" s="166"/>
      <c r="C130" s="122"/>
      <c r="E130" s="122"/>
      <c r="F130" s="166"/>
      <c r="G130" s="122"/>
      <c r="H130" s="106"/>
      <c r="I130" s="122"/>
      <c r="J130" s="166"/>
      <c r="K130" s="122"/>
      <c r="L130" s="122"/>
      <c r="M130" s="122"/>
    </row>
    <row r="131" spans="2:13">
      <c r="B131" s="166"/>
      <c r="C131" s="122"/>
      <c r="E131" s="122"/>
      <c r="F131" s="166"/>
      <c r="G131" s="122"/>
      <c r="H131" s="106"/>
      <c r="I131" s="122"/>
      <c r="J131" s="166"/>
      <c r="K131" s="122"/>
      <c r="L131" s="122"/>
      <c r="M131" s="122"/>
    </row>
    <row r="132" spans="2:13">
      <c r="B132" s="166"/>
      <c r="C132" s="122"/>
      <c r="E132" s="122"/>
      <c r="F132" s="166"/>
      <c r="G132" s="122"/>
      <c r="H132" s="106"/>
      <c r="I132" s="122"/>
      <c r="J132" s="166"/>
      <c r="K132" s="122"/>
      <c r="L132" s="122"/>
      <c r="M132" s="122"/>
    </row>
    <row r="133" spans="2:13">
      <c r="B133" s="166"/>
      <c r="C133" s="122"/>
      <c r="E133" s="122"/>
      <c r="F133" s="166"/>
      <c r="G133" s="122"/>
      <c r="H133" s="106"/>
      <c r="I133" s="122"/>
      <c r="J133" s="166"/>
      <c r="K133" s="122"/>
      <c r="L133" s="122"/>
      <c r="M133" s="122"/>
    </row>
    <row r="134" spans="2:13">
      <c r="B134" s="166"/>
      <c r="C134" s="122"/>
      <c r="E134" s="122"/>
      <c r="F134" s="166"/>
      <c r="G134" s="122"/>
      <c r="H134" s="106"/>
      <c r="I134" s="122"/>
      <c r="J134" s="166"/>
      <c r="K134" s="122"/>
      <c r="L134" s="122"/>
      <c r="M134" s="122"/>
    </row>
    <row r="135" spans="2:13">
      <c r="B135" s="166"/>
      <c r="C135" s="122"/>
      <c r="E135" s="122"/>
      <c r="F135" s="166"/>
      <c r="G135" s="122"/>
      <c r="H135" s="106"/>
      <c r="I135" s="122"/>
      <c r="J135" s="166"/>
      <c r="K135" s="122"/>
      <c r="L135" s="122"/>
      <c r="M135" s="122"/>
    </row>
    <row r="136" spans="2:13">
      <c r="B136" s="166"/>
      <c r="C136" s="122"/>
      <c r="E136" s="122"/>
      <c r="F136" s="166"/>
      <c r="G136" s="122"/>
      <c r="H136" s="106"/>
      <c r="I136" s="122"/>
      <c r="J136" s="166"/>
      <c r="K136" s="122"/>
      <c r="L136" s="122"/>
      <c r="M136" s="122"/>
    </row>
    <row r="137" spans="2:13">
      <c r="B137" s="166"/>
      <c r="C137" s="122"/>
      <c r="E137" s="122"/>
      <c r="F137" s="166"/>
      <c r="G137" s="122"/>
      <c r="H137" s="106"/>
      <c r="I137" s="122"/>
      <c r="J137" s="166"/>
      <c r="K137" s="122"/>
      <c r="L137" s="122"/>
      <c r="M137" s="122"/>
    </row>
    <row r="138" spans="2:13">
      <c r="B138" s="166"/>
      <c r="C138" s="122"/>
      <c r="E138" s="122"/>
      <c r="F138" s="166"/>
      <c r="G138" s="122"/>
      <c r="H138" s="106"/>
      <c r="I138" s="122"/>
      <c r="J138" s="166"/>
      <c r="K138" s="122"/>
      <c r="L138" s="122"/>
      <c r="M138" s="122"/>
    </row>
    <row r="139" spans="2:13">
      <c r="B139" s="166"/>
      <c r="C139" s="122"/>
      <c r="E139" s="122"/>
      <c r="F139" s="166"/>
      <c r="G139" s="122"/>
      <c r="H139" s="106"/>
      <c r="I139" s="122"/>
      <c r="J139" s="166"/>
      <c r="K139" s="122"/>
      <c r="L139" s="122"/>
      <c r="M139" s="122"/>
    </row>
    <row r="140" spans="2:13">
      <c r="B140" s="166"/>
      <c r="C140" s="122"/>
      <c r="E140" s="122"/>
      <c r="F140" s="166"/>
      <c r="G140" s="122"/>
      <c r="H140" s="106"/>
      <c r="I140" s="122"/>
      <c r="J140" s="166"/>
      <c r="K140" s="122"/>
      <c r="L140" s="122"/>
      <c r="M140" s="122"/>
    </row>
    <row r="141" spans="2:13">
      <c r="B141" s="166"/>
      <c r="C141" s="122"/>
      <c r="E141" s="122"/>
      <c r="F141" s="166"/>
      <c r="G141" s="122"/>
      <c r="H141" s="106"/>
      <c r="I141" s="122"/>
      <c r="J141" s="166"/>
      <c r="K141" s="122"/>
      <c r="L141" s="122"/>
      <c r="M141" s="122"/>
    </row>
  </sheetData>
  <phoneticPr fontId="60" type="noConversion"/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56"/>
  <sheetViews>
    <sheetView topLeftCell="B1" zoomScale="85" zoomScaleNormal="85" workbookViewId="0">
      <selection activeCell="B1" sqref="B1"/>
    </sheetView>
  </sheetViews>
  <sheetFormatPr defaultRowHeight="17.25"/>
  <cols>
    <col min="1" max="1" width="7.5546875" style="2" hidden="1" customWidth="1"/>
    <col min="2" max="2" width="8.109375" style="2" customWidth="1"/>
    <col min="3" max="3" width="6.5546875" style="2" customWidth="1"/>
    <col min="4" max="4" width="8.6640625" style="2" customWidth="1"/>
    <col min="5" max="5" width="13.33203125" style="2" customWidth="1"/>
    <col min="6" max="6" width="4.33203125" style="2" customWidth="1"/>
    <col min="7" max="7" width="13.5546875" style="2" customWidth="1"/>
    <col min="8" max="8" width="21.5546875" style="2" customWidth="1"/>
    <col min="9" max="9" width="2.6640625" style="2" customWidth="1"/>
    <col min="10" max="10" width="21.5546875" style="2" customWidth="1"/>
    <col min="11" max="14" width="7.5546875" style="2" customWidth="1"/>
    <col min="15" max="16" width="10.77734375" style="2" customWidth="1"/>
    <col min="17" max="17" width="2.77734375" style="1" customWidth="1"/>
    <col min="18" max="18" width="6.77734375" style="2" customWidth="1"/>
    <col min="19" max="19" width="12.77734375" style="2" customWidth="1"/>
    <col min="20" max="23" width="6.77734375" style="2" customWidth="1"/>
    <col min="24" max="24" width="2.77734375" style="1" customWidth="1"/>
    <col min="25" max="25" width="6.77734375" style="2" customWidth="1"/>
    <col min="26" max="26" width="12.77734375" style="2" customWidth="1"/>
    <col min="27" max="30" width="6.77734375" style="2" customWidth="1"/>
    <col min="31" max="257" width="7.5546875" style="2" customWidth="1"/>
    <col min="258" max="1025" width="7.5546875" customWidth="1"/>
  </cols>
  <sheetData>
    <row r="1" spans="2:30" ht="24.75">
      <c r="B1" s="109" t="s">
        <v>409</v>
      </c>
      <c r="C1" s="187"/>
      <c r="D1" s="188"/>
      <c r="E1" s="189"/>
      <c r="F1" s="187"/>
      <c r="G1" s="190"/>
      <c r="H1" s="191"/>
      <c r="I1" s="192"/>
      <c r="J1" s="192"/>
      <c r="K1" s="193"/>
      <c r="L1" s="193"/>
      <c r="M1" s="193"/>
      <c r="N1" s="193"/>
      <c r="O1" s="194"/>
      <c r="P1" s="194"/>
      <c r="Q1" s="190"/>
      <c r="R1" s="192"/>
      <c r="S1" s="192"/>
      <c r="T1" s="192"/>
      <c r="U1" s="192"/>
      <c r="V1" s="192"/>
      <c r="W1" s="192"/>
      <c r="X1" s="190"/>
      <c r="Y1" s="192"/>
      <c r="Z1" s="192"/>
      <c r="AA1" s="192"/>
      <c r="AB1" s="192"/>
      <c r="AC1" s="192"/>
      <c r="AD1" s="192"/>
    </row>
    <row r="2" spans="2:30" ht="24.75">
      <c r="B2" s="109" t="s">
        <v>410</v>
      </c>
      <c r="C2" s="187"/>
      <c r="D2" s="188"/>
      <c r="E2" s="189"/>
      <c r="F2" s="187"/>
      <c r="G2" s="190"/>
      <c r="H2" s="195"/>
      <c r="I2" s="192"/>
      <c r="J2" s="196"/>
      <c r="K2" s="193"/>
      <c r="L2" s="193"/>
      <c r="M2" s="193"/>
      <c r="N2" s="193"/>
      <c r="O2" s="194"/>
      <c r="P2" s="194"/>
      <c r="Q2" s="190"/>
      <c r="R2" s="192"/>
      <c r="S2" s="192"/>
      <c r="T2" s="192"/>
      <c r="U2" s="192"/>
      <c r="V2" s="192"/>
      <c r="W2" s="192"/>
      <c r="X2" s="190"/>
      <c r="Y2" s="192"/>
      <c r="Z2" s="192"/>
      <c r="AA2" s="192"/>
      <c r="AB2" s="192"/>
      <c r="AC2" s="192"/>
      <c r="AD2" s="192"/>
    </row>
    <row r="3" spans="2:30" s="2" customFormat="1" ht="18">
      <c r="B3" s="197"/>
      <c r="C3" s="197"/>
      <c r="D3" s="198"/>
      <c r="E3" s="198"/>
      <c r="F3" s="199"/>
      <c r="G3" s="200"/>
      <c r="H3" s="201"/>
      <c r="I3" s="201"/>
      <c r="J3" s="201"/>
      <c r="K3" s="193" t="s">
        <v>411</v>
      </c>
      <c r="L3" s="193" t="s">
        <v>412</v>
      </c>
      <c r="M3" s="193" t="s">
        <v>412</v>
      </c>
      <c r="N3" s="193" t="s">
        <v>411</v>
      </c>
      <c r="O3" s="194"/>
      <c r="P3" s="194"/>
      <c r="Q3" s="190"/>
      <c r="R3" s="192"/>
      <c r="S3" s="192"/>
      <c r="T3" s="192"/>
      <c r="U3" s="192"/>
      <c r="V3" s="192"/>
      <c r="W3" s="192"/>
      <c r="X3" s="190"/>
      <c r="Y3" s="192"/>
      <c r="Z3" s="192"/>
      <c r="AA3" s="192"/>
      <c r="AB3" s="192"/>
      <c r="AC3" s="192"/>
      <c r="AD3" s="192"/>
    </row>
    <row r="4" spans="2:30" s="2" customFormat="1">
      <c r="B4" s="202" t="s">
        <v>413</v>
      </c>
      <c r="C4" s="398" t="s">
        <v>414</v>
      </c>
      <c r="D4" s="398"/>
      <c r="E4" s="399" t="s">
        <v>415</v>
      </c>
      <c r="F4" s="399"/>
      <c r="G4" s="399"/>
      <c r="H4" s="203" t="s">
        <v>416</v>
      </c>
      <c r="I4" s="204"/>
      <c r="J4" s="203" t="s">
        <v>417</v>
      </c>
      <c r="K4" s="205"/>
      <c r="L4" s="205"/>
      <c r="M4" s="205"/>
      <c r="N4" s="205"/>
      <c r="O4" s="206"/>
      <c r="P4" s="206"/>
      <c r="Q4" s="201"/>
      <c r="R4" s="192"/>
      <c r="S4" s="192"/>
      <c r="T4" s="192"/>
      <c r="U4" s="192"/>
      <c r="V4" s="192"/>
      <c r="W4" s="192"/>
      <c r="X4" s="190"/>
      <c r="Y4" s="192"/>
      <c r="Z4" s="192"/>
      <c r="AA4" s="192"/>
      <c r="AB4" s="192"/>
      <c r="AC4" s="192"/>
      <c r="AD4" s="192"/>
    </row>
    <row r="5" spans="2:30" s="2" customFormat="1" ht="16.5" customHeight="1">
      <c r="B5" s="207" t="s">
        <v>418</v>
      </c>
      <c r="C5" s="400" t="s">
        <v>419</v>
      </c>
      <c r="D5" s="400"/>
      <c r="E5" s="401" t="s">
        <v>420</v>
      </c>
      <c r="F5" s="401"/>
      <c r="G5" s="401"/>
      <c r="H5" s="203" t="s">
        <v>49</v>
      </c>
      <c r="I5" s="203"/>
      <c r="J5" s="203" t="s">
        <v>49</v>
      </c>
      <c r="K5" s="205"/>
      <c r="L5" s="205"/>
      <c r="M5" s="205"/>
      <c r="N5" s="205"/>
      <c r="O5" s="206"/>
      <c r="P5" s="206"/>
      <c r="Q5" s="201"/>
      <c r="R5" s="192"/>
      <c r="S5" s="192"/>
      <c r="T5" s="192"/>
      <c r="U5" s="192"/>
      <c r="V5" s="192"/>
      <c r="W5" s="192"/>
      <c r="X5" s="190"/>
      <c r="Y5" s="192"/>
      <c r="Z5" s="192"/>
      <c r="AA5" s="192"/>
      <c r="AB5" s="192"/>
      <c r="AC5" s="192"/>
      <c r="AD5" s="192"/>
    </row>
    <row r="6" spans="2:30" s="2" customFormat="1">
      <c r="B6" s="208">
        <v>1</v>
      </c>
      <c r="C6" s="209" t="s">
        <v>344</v>
      </c>
      <c r="D6" s="210">
        <v>1</v>
      </c>
      <c r="E6" s="211" t="s">
        <v>69</v>
      </c>
      <c r="F6" s="211" t="s">
        <v>421</v>
      </c>
      <c r="G6" s="211" t="s">
        <v>305</v>
      </c>
      <c r="H6" s="203" t="str">
        <f>VLOOKUP(E6,MD!$C$6:$K$105,3,FALSE())</f>
        <v>SCAA L&amp;M</v>
      </c>
      <c r="I6" s="203" t="s">
        <v>421</v>
      </c>
      <c r="J6" s="203" t="str">
        <f>VLOOKUP(G6,MD!$C$6:$K$105,3,FALSE())</f>
        <v>SCAA 99</v>
      </c>
      <c r="K6" s="212">
        <v>2</v>
      </c>
      <c r="L6" s="212">
        <f>21+21</f>
        <v>42</v>
      </c>
      <c r="M6" s="212">
        <f>11+10</f>
        <v>21</v>
      </c>
      <c r="N6" s="212">
        <v>0</v>
      </c>
      <c r="O6" s="213" t="s">
        <v>422</v>
      </c>
      <c r="P6" s="206"/>
      <c r="Q6" s="214" t="s">
        <v>344</v>
      </c>
      <c r="R6" s="215" t="s">
        <v>423</v>
      </c>
      <c r="S6" s="216" t="s">
        <v>48</v>
      </c>
      <c r="T6" s="216" t="s">
        <v>424</v>
      </c>
      <c r="U6" s="216" t="s">
        <v>425</v>
      </c>
      <c r="V6" s="216" t="s">
        <v>426</v>
      </c>
      <c r="W6" s="216" t="s">
        <v>59</v>
      </c>
      <c r="X6" s="217" t="s">
        <v>345</v>
      </c>
      <c r="Y6" s="215" t="s">
        <v>423</v>
      </c>
      <c r="Z6" s="216" t="s">
        <v>48</v>
      </c>
      <c r="AA6" s="216" t="s">
        <v>424</v>
      </c>
      <c r="AB6" s="216" t="s">
        <v>425</v>
      </c>
      <c r="AC6" s="216" t="s">
        <v>426</v>
      </c>
      <c r="AD6" s="216" t="s">
        <v>59</v>
      </c>
    </row>
    <row r="7" spans="2:30" s="2" customFormat="1">
      <c r="B7" s="218">
        <v>2</v>
      </c>
      <c r="C7" s="219" t="s">
        <v>344</v>
      </c>
      <c r="D7" s="220">
        <v>2</v>
      </c>
      <c r="E7" s="221" t="s">
        <v>159</v>
      </c>
      <c r="F7" s="221" t="s">
        <v>421</v>
      </c>
      <c r="G7" s="221" t="s">
        <v>166</v>
      </c>
      <c r="H7" s="203" t="str">
        <f>VLOOKUP(E7,MD!$C$6:$K$105,3,FALSE())</f>
        <v>Take it EZ</v>
      </c>
      <c r="I7" s="203" t="s">
        <v>421</v>
      </c>
      <c r="J7" s="203" t="str">
        <f>VLOOKUP(G7,MD!$C$6:$K$105,3,FALSE())</f>
        <v>SCAA K&amp;L</v>
      </c>
      <c r="K7" s="212">
        <v>2</v>
      </c>
      <c r="L7" s="212">
        <f>21+21</f>
        <v>42</v>
      </c>
      <c r="M7" s="212">
        <f>12+13</f>
        <v>25</v>
      </c>
      <c r="N7" s="212">
        <v>0</v>
      </c>
      <c r="O7" s="213" t="s">
        <v>427</v>
      </c>
      <c r="P7" s="206"/>
      <c r="Q7" s="201"/>
      <c r="R7" s="222">
        <v>1</v>
      </c>
      <c r="S7" s="223" t="s">
        <v>64</v>
      </c>
      <c r="T7" s="223">
        <v>3</v>
      </c>
      <c r="U7" s="223">
        <v>0</v>
      </c>
      <c r="V7" s="223">
        <v>0</v>
      </c>
      <c r="W7" s="223">
        <f>T7*3+U7*1</f>
        <v>9</v>
      </c>
      <c r="X7" s="190"/>
      <c r="Y7" s="222">
        <v>1</v>
      </c>
      <c r="Z7" s="223" t="str">
        <f>H12</f>
        <v>2R</v>
      </c>
      <c r="AA7" s="223">
        <v>3</v>
      </c>
      <c r="AB7" s="223">
        <v>0</v>
      </c>
      <c r="AC7" s="223">
        <v>0</v>
      </c>
      <c r="AD7" s="223">
        <f>AA7*3+AB7*1</f>
        <v>9</v>
      </c>
    </row>
    <row r="8" spans="2:30" s="2" customFormat="1">
      <c r="B8" s="208">
        <v>3</v>
      </c>
      <c r="C8" s="219" t="s">
        <v>344</v>
      </c>
      <c r="D8" s="220">
        <v>3</v>
      </c>
      <c r="E8" s="221" t="s">
        <v>69</v>
      </c>
      <c r="F8" s="221" t="s">
        <v>421</v>
      </c>
      <c r="G8" s="221" t="s">
        <v>166</v>
      </c>
      <c r="H8" s="203" t="str">
        <f>VLOOKUP(E8,MD!$C$6:$K$105,3,FALSE())</f>
        <v>SCAA L&amp;M</v>
      </c>
      <c r="I8" s="203" t="s">
        <v>421</v>
      </c>
      <c r="J8" s="203" t="str">
        <f>VLOOKUP(G8,MD!$C$6:$K$105,3,FALSE())</f>
        <v>SCAA K&amp;L</v>
      </c>
      <c r="K8" s="212">
        <v>2</v>
      </c>
      <c r="L8" s="212">
        <f>21+21</f>
        <v>42</v>
      </c>
      <c r="M8" s="212">
        <f>13+10</f>
        <v>23</v>
      </c>
      <c r="N8" s="212">
        <v>0</v>
      </c>
      <c r="O8" s="213" t="s">
        <v>428</v>
      </c>
      <c r="P8" s="206"/>
      <c r="Q8" s="201"/>
      <c r="R8" s="222">
        <v>2</v>
      </c>
      <c r="S8" s="223" t="s">
        <v>154</v>
      </c>
      <c r="T8" s="223">
        <v>2</v>
      </c>
      <c r="U8" s="223">
        <v>0</v>
      </c>
      <c r="V8" s="223">
        <v>1</v>
      </c>
      <c r="W8" s="223">
        <f>T8*3+U8*1</f>
        <v>6</v>
      </c>
      <c r="X8" s="190"/>
      <c r="Y8" s="222">
        <v>2</v>
      </c>
      <c r="Z8" s="223" t="str">
        <f>J13</f>
        <v>SBDW</v>
      </c>
      <c r="AA8" s="223">
        <v>2</v>
      </c>
      <c r="AB8" s="223">
        <v>0</v>
      </c>
      <c r="AC8" s="223">
        <v>1</v>
      </c>
      <c r="AD8" s="223">
        <f>AA8*3+AB8*1</f>
        <v>6</v>
      </c>
    </row>
    <row r="9" spans="2:30" s="2" customFormat="1">
      <c r="B9" s="218">
        <v>4</v>
      </c>
      <c r="C9" s="219" t="s">
        <v>344</v>
      </c>
      <c r="D9" s="220">
        <v>4</v>
      </c>
      <c r="E9" s="221" t="s">
        <v>159</v>
      </c>
      <c r="F9" s="221" t="s">
        <v>421</v>
      </c>
      <c r="G9" s="221" t="s">
        <v>305</v>
      </c>
      <c r="H9" s="203" t="str">
        <f>VLOOKUP(E9,MD!$C$6:$K$105,3,FALSE())</f>
        <v>Take it EZ</v>
      </c>
      <c r="I9" s="203" t="s">
        <v>421</v>
      </c>
      <c r="J9" s="203" t="str">
        <f>VLOOKUP(G9,MD!$C$6:$K$105,3,FALSE())</f>
        <v>SCAA 99</v>
      </c>
      <c r="K9" s="212">
        <v>2</v>
      </c>
      <c r="L9" s="212">
        <f>21+21</f>
        <v>42</v>
      </c>
      <c r="M9" s="212">
        <f>9+9</f>
        <v>18</v>
      </c>
      <c r="N9" s="212">
        <v>0</v>
      </c>
      <c r="O9" s="213" t="s">
        <v>429</v>
      </c>
      <c r="P9" s="206"/>
      <c r="Q9" s="201"/>
      <c r="R9" s="222">
        <v>3</v>
      </c>
      <c r="S9" s="223" t="s">
        <v>161</v>
      </c>
      <c r="T9" s="223">
        <v>0</v>
      </c>
      <c r="U9" s="223">
        <v>1</v>
      </c>
      <c r="V9" s="223">
        <v>2</v>
      </c>
      <c r="W9" s="223">
        <f>T9*3+U9*1</f>
        <v>1</v>
      </c>
      <c r="X9" s="190"/>
      <c r="Y9" s="222">
        <v>3</v>
      </c>
      <c r="Z9" s="223" t="str">
        <f>J12</f>
        <v>禾你陞</v>
      </c>
      <c r="AA9" s="223">
        <v>1</v>
      </c>
      <c r="AB9" s="223">
        <v>0</v>
      </c>
      <c r="AC9" s="223">
        <v>2</v>
      </c>
      <c r="AD9" s="223">
        <f>AA9*3+AB9*1</f>
        <v>3</v>
      </c>
    </row>
    <row r="10" spans="2:30" s="2" customFormat="1">
      <c r="B10" s="208">
        <v>5</v>
      </c>
      <c r="C10" s="219" t="s">
        <v>344</v>
      </c>
      <c r="D10" s="220">
        <v>5</v>
      </c>
      <c r="E10" s="221" t="s">
        <v>166</v>
      </c>
      <c r="F10" s="221" t="s">
        <v>421</v>
      </c>
      <c r="G10" s="221" t="s">
        <v>305</v>
      </c>
      <c r="H10" s="203" t="str">
        <f>VLOOKUP(E10,MD!$C$6:$K$105,3,FALSE())</f>
        <v>SCAA K&amp;L</v>
      </c>
      <c r="I10" s="203" t="s">
        <v>421</v>
      </c>
      <c r="J10" s="203" t="str">
        <f>VLOOKUP(G10,MD!$C$6:$K$105,3,FALSE())</f>
        <v>SCAA 99</v>
      </c>
      <c r="K10" s="212">
        <v>1</v>
      </c>
      <c r="L10" s="212">
        <f>19+21</f>
        <v>40</v>
      </c>
      <c r="M10" s="212">
        <f>21+17</f>
        <v>38</v>
      </c>
      <c r="N10" s="212">
        <v>1</v>
      </c>
      <c r="O10" s="213" t="s">
        <v>430</v>
      </c>
      <c r="P10" s="206"/>
      <c r="Q10" s="201"/>
      <c r="R10" s="222">
        <v>4</v>
      </c>
      <c r="S10" s="223" t="s">
        <v>306</v>
      </c>
      <c r="T10" s="223">
        <v>0</v>
      </c>
      <c r="U10" s="223">
        <v>1</v>
      </c>
      <c r="V10" s="223">
        <v>2</v>
      </c>
      <c r="W10" s="223">
        <f>T10*3+U10*1</f>
        <v>1</v>
      </c>
      <c r="X10" s="190"/>
      <c r="Y10" s="222">
        <v>4</v>
      </c>
      <c r="Z10" s="223" t="str">
        <f>H13</f>
        <v>消防處</v>
      </c>
      <c r="AA10" s="223">
        <v>0</v>
      </c>
      <c r="AB10" s="223">
        <v>0</v>
      </c>
      <c r="AC10" s="223">
        <v>3</v>
      </c>
      <c r="AD10" s="223">
        <f>AA10*3+AB10*1</f>
        <v>0</v>
      </c>
    </row>
    <row r="11" spans="2:30" s="2" customFormat="1">
      <c r="B11" s="218">
        <v>6</v>
      </c>
      <c r="C11" s="224" t="s">
        <v>344</v>
      </c>
      <c r="D11" s="225">
        <v>6</v>
      </c>
      <c r="E11" s="226" t="s">
        <v>69</v>
      </c>
      <c r="F11" s="226" t="s">
        <v>421</v>
      </c>
      <c r="G11" s="226" t="s">
        <v>159</v>
      </c>
      <c r="H11" s="203" t="str">
        <f>VLOOKUP(E11,MD!$C$6:$K$105,3,FALSE())</f>
        <v>SCAA L&amp;M</v>
      </c>
      <c r="I11" s="203" t="s">
        <v>421</v>
      </c>
      <c r="J11" s="203" t="str">
        <f>VLOOKUP(G11,MD!$C$6:$K$105,3,FALSE())</f>
        <v>Take it EZ</v>
      </c>
      <c r="K11" s="212">
        <v>2</v>
      </c>
      <c r="L11" s="212">
        <f>21+21</f>
        <v>42</v>
      </c>
      <c r="M11" s="212">
        <f>19+13</f>
        <v>32</v>
      </c>
      <c r="N11" s="212">
        <v>0</v>
      </c>
      <c r="O11" s="213" t="s">
        <v>431</v>
      </c>
      <c r="P11" s="206"/>
      <c r="Q11" s="201"/>
      <c r="R11" s="196"/>
      <c r="S11" s="196"/>
      <c r="T11" s="192"/>
      <c r="U11" s="192"/>
      <c r="V11" s="192"/>
      <c r="W11" s="192"/>
      <c r="X11" s="190"/>
      <c r="Y11" s="196"/>
      <c r="Z11" s="196"/>
      <c r="AA11" s="192"/>
      <c r="AB11" s="192"/>
      <c r="AC11" s="192"/>
      <c r="AD11" s="192"/>
    </row>
    <row r="12" spans="2:30" s="2" customFormat="1">
      <c r="B12" s="227">
        <v>7</v>
      </c>
      <c r="C12" s="228" t="s">
        <v>345</v>
      </c>
      <c r="D12" s="210">
        <v>1</v>
      </c>
      <c r="E12" s="211" t="s">
        <v>75</v>
      </c>
      <c r="F12" s="211" t="s">
        <v>421</v>
      </c>
      <c r="G12" s="211" t="s">
        <v>249</v>
      </c>
      <c r="H12" s="203" t="str">
        <f>VLOOKUP(E12,MD!$C$6:$K$105,3,FALSE())</f>
        <v>2R</v>
      </c>
      <c r="I12" s="203" t="s">
        <v>421</v>
      </c>
      <c r="J12" s="203" t="str">
        <f>VLOOKUP(G12,MD!$C$6:$K$105,3,FALSE())</f>
        <v>禾你陞</v>
      </c>
      <c r="K12" s="212">
        <v>2</v>
      </c>
      <c r="L12" s="212">
        <v>42</v>
      </c>
      <c r="M12" s="212">
        <v>25</v>
      </c>
      <c r="N12" s="212">
        <v>0</v>
      </c>
      <c r="O12" s="213" t="s">
        <v>432</v>
      </c>
      <c r="P12" s="206"/>
      <c r="Q12" s="201"/>
      <c r="R12" s="215" t="s">
        <v>423</v>
      </c>
      <c r="S12" s="216" t="s">
        <v>48</v>
      </c>
      <c r="T12" s="216" t="s">
        <v>424</v>
      </c>
      <c r="U12" s="216" t="s">
        <v>425</v>
      </c>
      <c r="V12" s="216" t="s">
        <v>426</v>
      </c>
      <c r="W12" s="216" t="s">
        <v>59</v>
      </c>
      <c r="X12" s="190"/>
      <c r="Y12" s="215" t="s">
        <v>423</v>
      </c>
      <c r="Z12" s="216" t="s">
        <v>48</v>
      </c>
      <c r="AA12" s="216" t="s">
        <v>424</v>
      </c>
      <c r="AB12" s="216" t="s">
        <v>425</v>
      </c>
      <c r="AC12" s="216" t="s">
        <v>426</v>
      </c>
      <c r="AD12" s="216" t="s">
        <v>59</v>
      </c>
    </row>
    <row r="13" spans="2:30" s="2" customFormat="1">
      <c r="B13" s="229">
        <v>8</v>
      </c>
      <c r="C13" s="219" t="s">
        <v>345</v>
      </c>
      <c r="D13" s="220">
        <v>2</v>
      </c>
      <c r="E13" s="221" t="s">
        <v>153</v>
      </c>
      <c r="F13" s="221" t="s">
        <v>421</v>
      </c>
      <c r="G13" s="221" t="s">
        <v>172</v>
      </c>
      <c r="H13" s="203" t="str">
        <f>VLOOKUP(E13,MD!$C$6:$K$105,3,FALSE())</f>
        <v>消防處</v>
      </c>
      <c r="I13" s="203" t="s">
        <v>421</v>
      </c>
      <c r="J13" s="203" t="str">
        <f>VLOOKUP(G13,MD!$C$6:$K$105,3,FALSE())</f>
        <v>SBDW</v>
      </c>
      <c r="K13" s="212">
        <v>0</v>
      </c>
      <c r="L13" s="212">
        <v>23</v>
      </c>
      <c r="M13" s="212">
        <v>42</v>
      </c>
      <c r="N13" s="212">
        <v>2</v>
      </c>
      <c r="O13" s="213" t="s">
        <v>433</v>
      </c>
      <c r="P13" s="206"/>
      <c r="Q13" s="214" t="s">
        <v>346</v>
      </c>
      <c r="R13" s="222">
        <v>1</v>
      </c>
      <c r="S13" s="223" t="str">
        <f>H18</f>
        <v>ALPS</v>
      </c>
      <c r="T13" s="223">
        <v>3</v>
      </c>
      <c r="U13" s="223">
        <v>0</v>
      </c>
      <c r="V13" s="223">
        <v>0</v>
      </c>
      <c r="W13" s="223">
        <f>T13*3+U13*1</f>
        <v>9</v>
      </c>
      <c r="X13" s="217" t="s">
        <v>347</v>
      </c>
      <c r="Y13" s="222">
        <v>1</v>
      </c>
      <c r="Z13" s="223" t="str">
        <f>H24</f>
        <v>ALPS-唔衝</v>
      </c>
      <c r="AA13" s="223">
        <v>3</v>
      </c>
      <c r="AB13" s="223">
        <v>0</v>
      </c>
      <c r="AC13" s="223">
        <v>0</v>
      </c>
      <c r="AD13" s="223">
        <f>AA13*3+AB13*1</f>
        <v>9</v>
      </c>
    </row>
    <row r="14" spans="2:30" s="2" customFormat="1">
      <c r="B14" s="229">
        <v>9</v>
      </c>
      <c r="C14" s="219" t="s">
        <v>345</v>
      </c>
      <c r="D14" s="220">
        <v>3</v>
      </c>
      <c r="E14" s="221" t="s">
        <v>75</v>
      </c>
      <c r="F14" s="221" t="s">
        <v>421</v>
      </c>
      <c r="G14" s="221" t="s">
        <v>172</v>
      </c>
      <c r="H14" s="203" t="str">
        <f>VLOOKUP(E14,MD!$C$6:$K$105,3,FALSE())</f>
        <v>2R</v>
      </c>
      <c r="I14" s="203" t="s">
        <v>421</v>
      </c>
      <c r="J14" s="203" t="str">
        <f>VLOOKUP(G14,MD!$C$6:$K$105,3,FALSE())</f>
        <v>SBDW</v>
      </c>
      <c r="K14" s="212">
        <v>2</v>
      </c>
      <c r="L14" s="212">
        <v>42</v>
      </c>
      <c r="M14" s="212">
        <v>30</v>
      </c>
      <c r="N14" s="212">
        <v>0</v>
      </c>
      <c r="O14" s="230" t="s">
        <v>434</v>
      </c>
      <c r="P14" s="230"/>
      <c r="Q14" s="201"/>
      <c r="R14" s="222">
        <v>2</v>
      </c>
      <c r="S14" s="223" t="str">
        <f>H19</f>
        <v xml:space="preserve">Ivan &amp; Pak </v>
      </c>
      <c r="T14" s="223">
        <v>2</v>
      </c>
      <c r="U14" s="223">
        <v>0</v>
      </c>
      <c r="V14" s="223">
        <v>1</v>
      </c>
      <c r="W14" s="223">
        <f>T14*3+U14*1</f>
        <v>6</v>
      </c>
      <c r="X14" s="190"/>
      <c r="Y14" s="222">
        <v>2</v>
      </c>
      <c r="Z14" s="223" t="str">
        <f>J25</f>
        <v>熱情的麻鷹</v>
      </c>
      <c r="AA14" s="223">
        <v>1</v>
      </c>
      <c r="AB14" s="223">
        <v>1</v>
      </c>
      <c r="AC14" s="223">
        <v>1</v>
      </c>
      <c r="AD14" s="223">
        <f>AA14*3+AB14*1</f>
        <v>4</v>
      </c>
    </row>
    <row r="15" spans="2:30" s="2" customFormat="1">
      <c r="B15" s="229">
        <v>10</v>
      </c>
      <c r="C15" s="219" t="s">
        <v>345</v>
      </c>
      <c r="D15" s="220">
        <v>4</v>
      </c>
      <c r="E15" s="221" t="s">
        <v>153</v>
      </c>
      <c r="F15" s="221" t="s">
        <v>421</v>
      </c>
      <c r="G15" s="221" t="s">
        <v>249</v>
      </c>
      <c r="H15" s="203" t="str">
        <f>VLOOKUP(E15,MD!$C$6:$K$105,3,FALSE())</f>
        <v>消防處</v>
      </c>
      <c r="I15" s="203" t="s">
        <v>421</v>
      </c>
      <c r="J15" s="203" t="str">
        <f>VLOOKUP(G15,MD!$C$6:$K$105,3,FALSE())</f>
        <v>禾你陞</v>
      </c>
      <c r="K15" s="212">
        <v>0</v>
      </c>
      <c r="L15" s="212">
        <v>31</v>
      </c>
      <c r="M15" s="212">
        <v>42</v>
      </c>
      <c r="N15" s="212">
        <v>2</v>
      </c>
      <c r="O15" s="213" t="s">
        <v>435</v>
      </c>
      <c r="P15" s="206"/>
      <c r="Q15" s="201"/>
      <c r="R15" s="222">
        <v>3</v>
      </c>
      <c r="S15" s="223" t="str">
        <f>J18</f>
        <v>晞其隊</v>
      </c>
      <c r="T15" s="223">
        <v>1</v>
      </c>
      <c r="U15" s="223">
        <v>0</v>
      </c>
      <c r="V15" s="223">
        <v>2</v>
      </c>
      <c r="W15" s="223">
        <f>T15*3+U15*1</f>
        <v>3</v>
      </c>
      <c r="X15" s="190"/>
      <c r="Y15" s="222">
        <v>3</v>
      </c>
      <c r="Z15" s="223" t="str">
        <f>J24</f>
        <v>ALPS-平均米九</v>
      </c>
      <c r="AA15" s="223">
        <v>1</v>
      </c>
      <c r="AB15" s="223">
        <v>0</v>
      </c>
      <c r="AC15" s="223">
        <v>2</v>
      </c>
      <c r="AD15" s="223">
        <f>AA15*3+AB15*1</f>
        <v>3</v>
      </c>
    </row>
    <row r="16" spans="2:30" s="2" customFormat="1">
      <c r="B16" s="227">
        <v>11</v>
      </c>
      <c r="C16" s="219" t="s">
        <v>345</v>
      </c>
      <c r="D16" s="220">
        <v>5</v>
      </c>
      <c r="E16" s="221" t="s">
        <v>172</v>
      </c>
      <c r="F16" s="221" t="s">
        <v>421</v>
      </c>
      <c r="G16" s="221" t="s">
        <v>249</v>
      </c>
      <c r="H16" s="203" t="str">
        <f>VLOOKUP(E16,MD!$C$6:$K$105,3,FALSE())</f>
        <v>SBDW</v>
      </c>
      <c r="I16" s="203" t="s">
        <v>421</v>
      </c>
      <c r="J16" s="203" t="str">
        <f>VLOOKUP(G16,MD!$C$6:$K$105,3,FALSE())</f>
        <v>禾你陞</v>
      </c>
      <c r="K16" s="212">
        <v>2</v>
      </c>
      <c r="L16" s="212">
        <v>42</v>
      </c>
      <c r="M16" s="212">
        <v>34</v>
      </c>
      <c r="N16" s="212">
        <v>0</v>
      </c>
      <c r="O16" s="213" t="s">
        <v>436</v>
      </c>
      <c r="P16" s="206"/>
      <c r="Q16" s="201"/>
      <c r="R16" s="222">
        <v>4</v>
      </c>
      <c r="S16" s="223" t="str">
        <f>J19</f>
        <v>撈碧鵰</v>
      </c>
      <c r="T16" s="223">
        <v>0</v>
      </c>
      <c r="U16" s="223">
        <v>0</v>
      </c>
      <c r="V16" s="223">
        <v>3</v>
      </c>
      <c r="W16" s="223">
        <f>T16*3+U16*1</f>
        <v>0</v>
      </c>
      <c r="X16" s="190"/>
      <c r="Y16" s="222">
        <v>4</v>
      </c>
      <c r="Z16" s="223" t="str">
        <f>H25</f>
        <v>SCAA YA</v>
      </c>
      <c r="AA16" s="223">
        <v>0</v>
      </c>
      <c r="AB16" s="223">
        <v>1</v>
      </c>
      <c r="AC16" s="223">
        <v>2</v>
      </c>
      <c r="AD16" s="223">
        <f>AA16*3+AB16*1</f>
        <v>1</v>
      </c>
    </row>
    <row r="17" spans="2:30" s="2" customFormat="1">
      <c r="B17" s="229">
        <v>12</v>
      </c>
      <c r="C17" s="224" t="s">
        <v>345</v>
      </c>
      <c r="D17" s="225">
        <v>6</v>
      </c>
      <c r="E17" s="226" t="s">
        <v>75</v>
      </c>
      <c r="F17" s="226" t="s">
        <v>421</v>
      </c>
      <c r="G17" s="226" t="s">
        <v>153</v>
      </c>
      <c r="H17" s="203" t="str">
        <f>VLOOKUP(E17,MD!$C$6:$K$105,3,FALSE())</f>
        <v>2R</v>
      </c>
      <c r="I17" s="203" t="s">
        <v>421</v>
      </c>
      <c r="J17" s="203" t="str">
        <f>VLOOKUP(G17,MD!$C$6:$K$105,3,FALSE())</f>
        <v>消防處</v>
      </c>
      <c r="K17" s="212">
        <v>2</v>
      </c>
      <c r="L17" s="212">
        <v>42</v>
      </c>
      <c r="M17" s="212">
        <v>26</v>
      </c>
      <c r="N17" s="212">
        <v>0</v>
      </c>
      <c r="O17" s="213" t="s">
        <v>437</v>
      </c>
      <c r="P17" s="206"/>
      <c r="Q17" s="201"/>
      <c r="R17" s="196"/>
      <c r="S17" s="196"/>
      <c r="T17" s="192"/>
      <c r="U17" s="192"/>
      <c r="V17" s="192"/>
      <c r="W17" s="192"/>
      <c r="X17" s="190"/>
      <c r="Y17" s="196"/>
      <c r="Z17" s="196"/>
      <c r="AA17" s="192"/>
      <c r="AB17" s="192"/>
      <c r="AC17" s="192"/>
      <c r="AD17" s="192"/>
    </row>
    <row r="18" spans="2:30" s="2" customFormat="1">
      <c r="B18" s="227">
        <v>13</v>
      </c>
      <c r="C18" s="231" t="s">
        <v>346</v>
      </c>
      <c r="D18" s="232">
        <v>1</v>
      </c>
      <c r="E18" s="208" t="s">
        <v>81</v>
      </c>
      <c r="F18" s="211" t="s">
        <v>421</v>
      </c>
      <c r="G18" s="211" t="s">
        <v>262</v>
      </c>
      <c r="H18" s="203" t="str">
        <f>VLOOKUP(E18,MD!$C$6:$K$105,3,FALSE())</f>
        <v>ALPS</v>
      </c>
      <c r="I18" s="203" t="s">
        <v>421</v>
      </c>
      <c r="J18" s="203" t="str">
        <f>VLOOKUP(G18,MD!$C$6:$K$105,3,FALSE())</f>
        <v>晞其隊</v>
      </c>
      <c r="K18" s="212">
        <v>2</v>
      </c>
      <c r="L18" s="212">
        <v>42</v>
      </c>
      <c r="M18" s="212">
        <v>18</v>
      </c>
      <c r="N18" s="212">
        <v>0</v>
      </c>
      <c r="O18" s="213" t="s">
        <v>438</v>
      </c>
      <c r="P18" s="206"/>
      <c r="Q18" s="201"/>
      <c r="R18" s="215" t="s">
        <v>423</v>
      </c>
      <c r="S18" s="216" t="s">
        <v>48</v>
      </c>
      <c r="T18" s="216" t="s">
        <v>424</v>
      </c>
      <c r="U18" s="216" t="s">
        <v>425</v>
      </c>
      <c r="V18" s="216" t="s">
        <v>426</v>
      </c>
      <c r="W18" s="216" t="s">
        <v>59</v>
      </c>
      <c r="X18" s="190"/>
      <c r="Y18" s="215" t="s">
        <v>423</v>
      </c>
      <c r="Z18" s="216" t="s">
        <v>48</v>
      </c>
      <c r="AA18" s="216" t="s">
        <v>424</v>
      </c>
      <c r="AB18" s="216" t="s">
        <v>425</v>
      </c>
      <c r="AC18" s="216" t="s">
        <v>426</v>
      </c>
      <c r="AD18" s="216" t="s">
        <v>59</v>
      </c>
    </row>
    <row r="19" spans="2:30" s="2" customFormat="1">
      <c r="B19" s="229">
        <v>14</v>
      </c>
      <c r="C19" s="219" t="s">
        <v>346</v>
      </c>
      <c r="D19" s="232">
        <v>2</v>
      </c>
      <c r="E19" s="233" t="s">
        <v>147</v>
      </c>
      <c r="F19" s="221" t="s">
        <v>421</v>
      </c>
      <c r="G19" s="221" t="s">
        <v>178</v>
      </c>
      <c r="H19" s="203" t="str">
        <f>VLOOKUP(E19,MD!$C$6:$K$105,3,FALSE())</f>
        <v xml:space="preserve">Ivan &amp; Pak </v>
      </c>
      <c r="I19" s="203" t="s">
        <v>421</v>
      </c>
      <c r="J19" s="203" t="str">
        <f>VLOOKUP(G19,MD!$C$6:$K$105,3,FALSE())</f>
        <v>撈碧鵰</v>
      </c>
      <c r="K19" s="212">
        <v>2</v>
      </c>
      <c r="L19" s="212">
        <v>42</v>
      </c>
      <c r="M19" s="212">
        <v>13</v>
      </c>
      <c r="N19" s="212">
        <v>0</v>
      </c>
      <c r="O19" s="213" t="s">
        <v>439</v>
      </c>
      <c r="P19" s="206"/>
      <c r="Q19" s="214" t="s">
        <v>348</v>
      </c>
      <c r="R19" s="222">
        <v>1</v>
      </c>
      <c r="S19" s="223" t="str">
        <f>H30</f>
        <v>ALPS LC</v>
      </c>
      <c r="T19" s="223">
        <v>3</v>
      </c>
      <c r="U19" s="223">
        <v>0</v>
      </c>
      <c r="V19" s="223">
        <v>0</v>
      </c>
      <c r="W19" s="223">
        <f>T19*3+U19*1</f>
        <v>9</v>
      </c>
      <c r="X19" s="217" t="s">
        <v>349</v>
      </c>
      <c r="Y19" s="222">
        <v>1</v>
      </c>
      <c r="Z19" s="223" t="str">
        <f>H37</f>
        <v>ALPS-智威係我地</v>
      </c>
      <c r="AA19" s="223">
        <v>2</v>
      </c>
      <c r="AB19" s="223">
        <v>1</v>
      </c>
      <c r="AC19" s="223">
        <v>0</v>
      </c>
      <c r="AD19" s="223">
        <f>AA19*3+AB19*1</f>
        <v>7</v>
      </c>
    </row>
    <row r="20" spans="2:30" s="2" customFormat="1">
      <c r="B20" s="229">
        <v>15</v>
      </c>
      <c r="C20" s="234" t="s">
        <v>346</v>
      </c>
      <c r="D20" s="220">
        <v>3</v>
      </c>
      <c r="E20" s="221" t="s">
        <v>81</v>
      </c>
      <c r="F20" s="221" t="s">
        <v>421</v>
      </c>
      <c r="G20" s="221" t="s">
        <v>178</v>
      </c>
      <c r="H20" s="203" t="str">
        <f>VLOOKUP(E20,MD!$C$6:$K$105,3,FALSE())</f>
        <v>ALPS</v>
      </c>
      <c r="I20" s="203" t="s">
        <v>421</v>
      </c>
      <c r="J20" s="203" t="str">
        <f>VLOOKUP(G20,MD!$C$6:$K$105,3,FALSE())</f>
        <v>撈碧鵰</v>
      </c>
      <c r="K20" s="212">
        <v>2</v>
      </c>
      <c r="L20" s="212">
        <v>42</v>
      </c>
      <c r="M20" s="212">
        <v>15</v>
      </c>
      <c r="N20" s="212">
        <v>0</v>
      </c>
      <c r="O20" s="213" t="s">
        <v>440</v>
      </c>
      <c r="P20" s="206"/>
      <c r="Q20" s="201"/>
      <c r="R20" s="222">
        <v>2</v>
      </c>
      <c r="S20" s="223" t="str">
        <f>H31</f>
        <v>ALPS-我要買Ferrari</v>
      </c>
      <c r="T20" s="223">
        <v>2</v>
      </c>
      <c r="U20" s="223">
        <v>0</v>
      </c>
      <c r="V20" s="223">
        <v>1</v>
      </c>
      <c r="W20" s="223">
        <f>T20*3+U20*1</f>
        <v>6</v>
      </c>
      <c r="X20" s="190"/>
      <c r="Y20" s="222">
        <v>2</v>
      </c>
      <c r="Z20" s="223" t="str">
        <f>H36</f>
        <v>ALPS-129</v>
      </c>
      <c r="AA20" s="223">
        <v>2</v>
      </c>
      <c r="AB20" s="223">
        <v>1</v>
      </c>
      <c r="AC20" s="223">
        <v>0</v>
      </c>
      <c r="AD20" s="223">
        <f>AA20*3+AB20*1</f>
        <v>7</v>
      </c>
    </row>
    <row r="21" spans="2:30" s="2" customFormat="1">
      <c r="B21" s="229">
        <v>16</v>
      </c>
      <c r="C21" s="219" t="s">
        <v>346</v>
      </c>
      <c r="D21" s="232">
        <v>4</v>
      </c>
      <c r="E21" s="233" t="s">
        <v>147</v>
      </c>
      <c r="F21" s="221" t="s">
        <v>421</v>
      </c>
      <c r="G21" s="221" t="s">
        <v>262</v>
      </c>
      <c r="H21" s="203" t="str">
        <f>VLOOKUP(E21,MD!$C$6:$K$105,3,FALSE())</f>
        <v xml:space="preserve">Ivan &amp; Pak </v>
      </c>
      <c r="I21" s="203" t="s">
        <v>421</v>
      </c>
      <c r="J21" s="203" t="str">
        <f>VLOOKUP(G21,MD!$C$6:$K$105,3,FALSE())</f>
        <v>晞其隊</v>
      </c>
      <c r="K21" s="212">
        <v>2</v>
      </c>
      <c r="L21" s="212">
        <v>42</v>
      </c>
      <c r="M21" s="212">
        <v>23</v>
      </c>
      <c r="N21" s="212">
        <v>0</v>
      </c>
      <c r="O21" s="213" t="s">
        <v>441</v>
      </c>
      <c r="P21" s="206"/>
      <c r="Q21" s="201"/>
      <c r="R21" s="222">
        <v>3</v>
      </c>
      <c r="S21" s="223" t="str">
        <f>J31</f>
        <v>我叫你</v>
      </c>
      <c r="T21" s="223">
        <v>1</v>
      </c>
      <c r="U21" s="223">
        <v>0</v>
      </c>
      <c r="V21" s="223">
        <v>2</v>
      </c>
      <c r="W21" s="223">
        <f>T21*3+U21*1</f>
        <v>3</v>
      </c>
      <c r="X21" s="190"/>
      <c r="Y21" s="222">
        <v>3</v>
      </c>
      <c r="Z21" s="223" t="str">
        <f>J37</f>
        <v>紅藍</v>
      </c>
      <c r="AA21" s="223">
        <v>1</v>
      </c>
      <c r="AB21" s="223">
        <v>0</v>
      </c>
      <c r="AC21" s="223">
        <v>2</v>
      </c>
      <c r="AD21" s="223">
        <f>AA21*3+AB21*1</f>
        <v>3</v>
      </c>
    </row>
    <row r="22" spans="2:30" s="2" customFormat="1">
      <c r="B22" s="227">
        <v>17</v>
      </c>
      <c r="C22" s="219" t="s">
        <v>346</v>
      </c>
      <c r="D22" s="232">
        <v>5</v>
      </c>
      <c r="E22" s="233" t="s">
        <v>178</v>
      </c>
      <c r="F22" s="221" t="s">
        <v>421</v>
      </c>
      <c r="G22" s="221" t="s">
        <v>262</v>
      </c>
      <c r="H22" s="203" t="str">
        <f>VLOOKUP(E22,MD!$C$6:$K$105,3,FALSE())</f>
        <v>撈碧鵰</v>
      </c>
      <c r="I22" s="203" t="s">
        <v>421</v>
      </c>
      <c r="J22" s="203" t="str">
        <f>VLOOKUP(G22,MD!$C$6:$K$105,3,FALSE())</f>
        <v>晞其隊</v>
      </c>
      <c r="K22" s="212">
        <v>0</v>
      </c>
      <c r="L22" s="212">
        <v>21</v>
      </c>
      <c r="M22" s="212">
        <v>42</v>
      </c>
      <c r="N22" s="212">
        <v>2</v>
      </c>
      <c r="O22" s="213" t="s">
        <v>442</v>
      </c>
      <c r="P22" s="206"/>
      <c r="Q22" s="201"/>
      <c r="R22" s="222">
        <v>4</v>
      </c>
      <c r="S22" s="223" t="str">
        <f>J30</f>
        <v>北極熊</v>
      </c>
      <c r="T22" s="223">
        <v>0</v>
      </c>
      <c r="U22" s="223">
        <v>0</v>
      </c>
      <c r="V22" s="223">
        <v>3</v>
      </c>
      <c r="W22" s="223">
        <f>T22*3+U22*1</f>
        <v>0</v>
      </c>
      <c r="X22" s="190"/>
      <c r="Y22" s="222">
        <v>4</v>
      </c>
      <c r="Z22" s="223" t="str">
        <f>J36</f>
        <v>yammer1隊</v>
      </c>
      <c r="AA22" s="223">
        <v>0</v>
      </c>
      <c r="AB22" s="223">
        <v>0</v>
      </c>
      <c r="AC22" s="223">
        <v>3</v>
      </c>
      <c r="AD22" s="223">
        <f>AA22*3+AB22*1</f>
        <v>0</v>
      </c>
    </row>
    <row r="23" spans="2:30" s="2" customFormat="1">
      <c r="B23" s="229">
        <v>18</v>
      </c>
      <c r="C23" s="224" t="s">
        <v>346</v>
      </c>
      <c r="D23" s="225">
        <v>6</v>
      </c>
      <c r="E23" s="235" t="s">
        <v>81</v>
      </c>
      <c r="F23" s="226" t="s">
        <v>421</v>
      </c>
      <c r="G23" s="226" t="s">
        <v>147</v>
      </c>
      <c r="H23" s="203" t="str">
        <f>VLOOKUP(E23,MD!$C$6:$K$105,3,FALSE())</f>
        <v>ALPS</v>
      </c>
      <c r="I23" s="203" t="s">
        <v>421</v>
      </c>
      <c r="J23" s="203" t="str">
        <f>VLOOKUP(G23,MD!$C$6:$K$105,3,FALSE())</f>
        <v xml:space="preserve">Ivan &amp; Pak </v>
      </c>
      <c r="K23" s="212">
        <v>2</v>
      </c>
      <c r="L23" s="212">
        <v>42</v>
      </c>
      <c r="M23" s="212">
        <v>30</v>
      </c>
      <c r="N23" s="212">
        <v>0</v>
      </c>
      <c r="O23" s="213" t="s">
        <v>443</v>
      </c>
      <c r="P23" s="206"/>
      <c r="Q23" s="201"/>
      <c r="R23" s="196"/>
      <c r="S23" s="192"/>
      <c r="T23" s="192"/>
      <c r="U23" s="192"/>
      <c r="V23" s="192"/>
      <c r="W23" s="192"/>
      <c r="X23" s="190"/>
      <c r="Y23" s="196"/>
      <c r="Z23" s="192"/>
      <c r="AA23" s="192"/>
      <c r="AB23" s="192"/>
      <c r="AC23" s="192"/>
      <c r="AD23" s="192"/>
    </row>
    <row r="24" spans="2:30" s="2" customFormat="1">
      <c r="B24" s="227">
        <v>19</v>
      </c>
      <c r="C24" s="236" t="s">
        <v>347</v>
      </c>
      <c r="D24" s="232">
        <v>1</v>
      </c>
      <c r="E24" s="233" t="s">
        <v>87</v>
      </c>
      <c r="F24" s="221" t="s">
        <v>421</v>
      </c>
      <c r="G24" s="221" t="s">
        <v>229</v>
      </c>
      <c r="H24" s="203" t="str">
        <f>VLOOKUP(E24,MD!$C$6:$K$105,3,FALSE())</f>
        <v>ALPS-唔衝</v>
      </c>
      <c r="I24" s="203" t="s">
        <v>421</v>
      </c>
      <c r="J24" s="203" t="str">
        <f>VLOOKUP(G24,MD!$C$6:$K$105,3,FALSE())</f>
        <v>ALPS-平均米九</v>
      </c>
      <c r="K24" s="212">
        <v>2</v>
      </c>
      <c r="L24" s="212">
        <v>42</v>
      </c>
      <c r="M24" s="212">
        <v>26</v>
      </c>
      <c r="N24" s="212">
        <v>0</v>
      </c>
      <c r="O24" s="213" t="s">
        <v>437</v>
      </c>
      <c r="P24" s="206"/>
      <c r="Q24" s="214" t="s">
        <v>350</v>
      </c>
      <c r="R24" s="215" t="s">
        <v>423</v>
      </c>
      <c r="S24" s="216" t="s">
        <v>48</v>
      </c>
      <c r="T24" s="216" t="s">
        <v>424</v>
      </c>
      <c r="U24" s="216" t="s">
        <v>425</v>
      </c>
      <c r="V24" s="216" t="s">
        <v>426</v>
      </c>
      <c r="W24" s="216" t="s">
        <v>59</v>
      </c>
      <c r="X24" s="217" t="s">
        <v>351</v>
      </c>
      <c r="Y24" s="215" t="s">
        <v>423</v>
      </c>
      <c r="Z24" s="216" t="s">
        <v>48</v>
      </c>
      <c r="AA24" s="216" t="s">
        <v>424</v>
      </c>
      <c r="AB24" s="216" t="s">
        <v>425</v>
      </c>
      <c r="AC24" s="216" t="s">
        <v>426</v>
      </c>
      <c r="AD24" s="216" t="s">
        <v>59</v>
      </c>
    </row>
    <row r="25" spans="2:30" s="2" customFormat="1">
      <c r="B25" s="229">
        <v>20</v>
      </c>
      <c r="C25" s="236" t="s">
        <v>347</v>
      </c>
      <c r="D25" s="232">
        <v>2</v>
      </c>
      <c r="E25" s="233" t="s">
        <v>141</v>
      </c>
      <c r="F25" s="221" t="s">
        <v>421</v>
      </c>
      <c r="G25" s="221" t="s">
        <v>184</v>
      </c>
      <c r="H25" s="203" t="str">
        <f>VLOOKUP(E25,MD!$C$6:$K$105,3,FALSE())</f>
        <v>SCAA YA</v>
      </c>
      <c r="I25" s="203" t="s">
        <v>421</v>
      </c>
      <c r="J25" s="203" t="str">
        <f>VLOOKUP(G25,MD!$C$6:$K$105,3,FALSE())</f>
        <v>熱情的麻鷹</v>
      </c>
      <c r="K25" s="212">
        <v>1</v>
      </c>
      <c r="L25" s="212">
        <v>34</v>
      </c>
      <c r="M25" s="212">
        <v>34</v>
      </c>
      <c r="N25" s="212">
        <v>1</v>
      </c>
      <c r="O25" s="213" t="s">
        <v>444</v>
      </c>
      <c r="P25" s="206"/>
      <c r="Q25" s="201"/>
      <c r="R25" s="222">
        <v>1</v>
      </c>
      <c r="S25" s="223" t="str">
        <f>H42</f>
        <v>ALPS-TW</v>
      </c>
      <c r="T25" s="223">
        <v>3</v>
      </c>
      <c r="U25" s="223">
        <v>0</v>
      </c>
      <c r="V25" s="223">
        <v>0</v>
      </c>
      <c r="W25" s="223">
        <f>T25*3+U25*1</f>
        <v>9</v>
      </c>
      <c r="X25" s="190"/>
      <c r="Y25" s="222">
        <v>1</v>
      </c>
      <c r="Z25" s="223" t="str">
        <f>J51</f>
        <v>ALPS-MJ</v>
      </c>
      <c r="AA25" s="223">
        <v>2</v>
      </c>
      <c r="AB25" s="223">
        <v>1</v>
      </c>
      <c r="AC25" s="223">
        <v>0</v>
      </c>
      <c r="AD25" s="223">
        <f>AA25*3+AB25*1</f>
        <v>7</v>
      </c>
    </row>
    <row r="26" spans="2:30" s="2" customFormat="1">
      <c r="B26" s="229">
        <v>21</v>
      </c>
      <c r="C26" s="219" t="s">
        <v>347</v>
      </c>
      <c r="D26" s="220">
        <v>3</v>
      </c>
      <c r="E26" s="221" t="s">
        <v>87</v>
      </c>
      <c r="F26" s="221" t="s">
        <v>421</v>
      </c>
      <c r="G26" s="221" t="s">
        <v>184</v>
      </c>
      <c r="H26" s="203" t="str">
        <f>VLOOKUP(E26,MD!$C$6:$K$105,3,FALSE())</f>
        <v>ALPS-唔衝</v>
      </c>
      <c r="I26" s="203" t="s">
        <v>421</v>
      </c>
      <c r="J26" s="203" t="str">
        <f>VLOOKUP(G26,MD!$C$6:$K$105,3,FALSE())</f>
        <v>熱情的麻鷹</v>
      </c>
      <c r="K26" s="212">
        <v>2</v>
      </c>
      <c r="L26" s="212">
        <v>42</v>
      </c>
      <c r="M26" s="212">
        <v>21</v>
      </c>
      <c r="N26" s="212">
        <v>0</v>
      </c>
      <c r="O26" s="213" t="s">
        <v>422</v>
      </c>
      <c r="P26" s="206"/>
      <c r="Q26" s="201"/>
      <c r="R26" s="222">
        <v>2</v>
      </c>
      <c r="S26" s="223" t="str">
        <f>H43</f>
        <v>SKTL</v>
      </c>
      <c r="T26" s="223">
        <v>1</v>
      </c>
      <c r="U26" s="223">
        <v>1</v>
      </c>
      <c r="V26" s="223">
        <v>1</v>
      </c>
      <c r="W26" s="223">
        <f>T26*3+U26*1</f>
        <v>4</v>
      </c>
      <c r="X26" s="190"/>
      <c r="Y26" s="222">
        <v>2</v>
      </c>
      <c r="Z26" s="223">
        <f>J49</f>
        <v>1987.5</v>
      </c>
      <c r="AA26" s="223">
        <v>1</v>
      </c>
      <c r="AB26" s="223">
        <v>2</v>
      </c>
      <c r="AC26" s="223">
        <v>0</v>
      </c>
      <c r="AD26" s="223">
        <f>AA26*3+AB26*1</f>
        <v>5</v>
      </c>
    </row>
    <row r="27" spans="2:30" s="2" customFormat="1">
      <c r="B27" s="229">
        <v>22</v>
      </c>
      <c r="C27" s="236" t="s">
        <v>347</v>
      </c>
      <c r="D27" s="232">
        <v>4</v>
      </c>
      <c r="E27" s="233" t="s">
        <v>141</v>
      </c>
      <c r="F27" s="221" t="s">
        <v>421</v>
      </c>
      <c r="G27" s="221" t="s">
        <v>229</v>
      </c>
      <c r="H27" s="203" t="str">
        <f>VLOOKUP(E27,MD!$C$6:$K$105,3,FALSE())</f>
        <v>SCAA YA</v>
      </c>
      <c r="I27" s="203" t="s">
        <v>421</v>
      </c>
      <c r="J27" s="203" t="str">
        <f>VLOOKUP(G27,MD!$C$6:$K$105,3,FALSE())</f>
        <v>ALPS-平均米九</v>
      </c>
      <c r="K27" s="212">
        <v>0</v>
      </c>
      <c r="L27" s="212">
        <v>20</v>
      </c>
      <c r="M27" s="212">
        <v>42</v>
      </c>
      <c r="N27" s="212">
        <v>2</v>
      </c>
      <c r="O27" s="213" t="s">
        <v>445</v>
      </c>
      <c r="P27" s="206"/>
      <c r="Q27" s="201"/>
      <c r="R27" s="222">
        <v>3</v>
      </c>
      <c r="S27" s="223" t="str">
        <f>J43</f>
        <v>小矮人2.0</v>
      </c>
      <c r="T27" s="223">
        <v>0</v>
      </c>
      <c r="U27" s="223">
        <v>2</v>
      </c>
      <c r="V27" s="223">
        <v>1</v>
      </c>
      <c r="W27" s="223">
        <f>T27*3+U27*1</f>
        <v>2</v>
      </c>
      <c r="X27" s="190"/>
      <c r="Y27" s="222">
        <v>3</v>
      </c>
      <c r="Z27" s="223" t="str">
        <f>H51</f>
        <v>ALPS-cheap drink</v>
      </c>
      <c r="AA27" s="223">
        <v>1</v>
      </c>
      <c r="AB27" s="223">
        <v>1</v>
      </c>
      <c r="AC27" s="223">
        <v>1</v>
      </c>
      <c r="AD27" s="223">
        <f>AA27*3+AB27*1</f>
        <v>4</v>
      </c>
    </row>
    <row r="28" spans="2:30" s="2" customFormat="1">
      <c r="B28" s="227">
        <v>23</v>
      </c>
      <c r="C28" s="236" t="s">
        <v>347</v>
      </c>
      <c r="D28" s="232">
        <v>5</v>
      </c>
      <c r="E28" s="233" t="s">
        <v>184</v>
      </c>
      <c r="F28" s="221" t="s">
        <v>421</v>
      </c>
      <c r="G28" s="221" t="s">
        <v>229</v>
      </c>
      <c r="H28" s="203" t="str">
        <f>VLOOKUP(E28,MD!$C$6:$K$105,3,FALSE())</f>
        <v>熱情的麻鷹</v>
      </c>
      <c r="I28" s="203" t="s">
        <v>421</v>
      </c>
      <c r="J28" s="203" t="str">
        <f>VLOOKUP(G28,MD!$C$6:$K$105,3,FALSE())</f>
        <v>ALPS-平均米九</v>
      </c>
      <c r="K28" s="212">
        <v>2</v>
      </c>
      <c r="L28" s="212">
        <v>42</v>
      </c>
      <c r="M28" s="212">
        <v>0</v>
      </c>
      <c r="N28" s="212">
        <v>0</v>
      </c>
      <c r="O28" s="213" t="s">
        <v>446</v>
      </c>
      <c r="P28" s="206"/>
      <c r="Q28" s="201"/>
      <c r="R28" s="222">
        <v>4</v>
      </c>
      <c r="S28" s="223" t="str">
        <f>J45</f>
        <v>Forcesaders</v>
      </c>
      <c r="T28" s="223">
        <v>0</v>
      </c>
      <c r="U28" s="223">
        <v>1</v>
      </c>
      <c r="V28" s="223">
        <v>2</v>
      </c>
      <c r="W28" s="223">
        <f>T28*3+U28*1</f>
        <v>1</v>
      </c>
      <c r="X28" s="190"/>
      <c r="Y28" s="237"/>
      <c r="Z28" s="238" t="str">
        <f>H48</f>
        <v>AJ</v>
      </c>
      <c r="AA28" s="238"/>
      <c r="AB28" s="238"/>
      <c r="AC28" s="238"/>
      <c r="AD28" s="238"/>
    </row>
    <row r="29" spans="2:30" s="2" customFormat="1">
      <c r="B29" s="229">
        <v>24</v>
      </c>
      <c r="C29" s="236" t="s">
        <v>347</v>
      </c>
      <c r="D29" s="225">
        <v>6</v>
      </c>
      <c r="E29" s="235" t="s">
        <v>87</v>
      </c>
      <c r="F29" s="226" t="s">
        <v>421</v>
      </c>
      <c r="G29" s="226" t="s">
        <v>141</v>
      </c>
      <c r="H29" s="203" t="str">
        <f>VLOOKUP(E29,MD!$C$6:$K$105,3,FALSE())</f>
        <v>ALPS-唔衝</v>
      </c>
      <c r="I29" s="203" t="s">
        <v>421</v>
      </c>
      <c r="J29" s="203" t="str">
        <f>VLOOKUP(G29,MD!$C$6:$K$105,3,FALSE())</f>
        <v>SCAA YA</v>
      </c>
      <c r="K29" s="212">
        <v>2</v>
      </c>
      <c r="L29" s="212">
        <v>42</v>
      </c>
      <c r="M29" s="212">
        <v>18</v>
      </c>
      <c r="N29" s="212">
        <v>0</v>
      </c>
      <c r="O29" s="213" t="s">
        <v>447</v>
      </c>
      <c r="P29" s="206"/>
      <c r="Q29" s="201"/>
      <c r="R29" s="196"/>
      <c r="S29" s="196"/>
      <c r="T29" s="192"/>
      <c r="U29" s="192"/>
      <c r="V29" s="192"/>
      <c r="W29" s="192"/>
      <c r="X29" s="190"/>
      <c r="Y29" s="192"/>
      <c r="Z29" s="192"/>
      <c r="AA29" s="192"/>
      <c r="AB29" s="192"/>
      <c r="AC29" s="192"/>
      <c r="AD29" s="192"/>
    </row>
    <row r="30" spans="2:30" s="2" customFormat="1">
      <c r="B30" s="227">
        <v>25</v>
      </c>
      <c r="C30" s="209" t="s">
        <v>348</v>
      </c>
      <c r="D30" s="232">
        <v>1</v>
      </c>
      <c r="E30" s="233" t="s">
        <v>93</v>
      </c>
      <c r="F30" s="221" t="s">
        <v>421</v>
      </c>
      <c r="G30" s="221" t="s">
        <v>274</v>
      </c>
      <c r="H30" s="203" t="str">
        <f>VLOOKUP(E30,MD!$C$6:$K$105,3,FALSE())</f>
        <v>ALPS LC</v>
      </c>
      <c r="I30" s="203" t="s">
        <v>421</v>
      </c>
      <c r="J30" s="203" t="str">
        <f>VLOOKUP(G30,MD!$C$6:$K$105,3,FALSE())</f>
        <v>北極熊</v>
      </c>
      <c r="K30" s="212">
        <v>2</v>
      </c>
      <c r="L30" s="212">
        <v>42</v>
      </c>
      <c r="M30" s="212">
        <v>15</v>
      </c>
      <c r="N30" s="212">
        <v>0</v>
      </c>
      <c r="O30" s="213" t="s">
        <v>448</v>
      </c>
      <c r="P30" s="206"/>
      <c r="Q30" s="1"/>
      <c r="S30" s="192"/>
      <c r="T30" s="192"/>
      <c r="U30" s="192"/>
      <c r="V30" s="192"/>
      <c r="W30" s="192"/>
      <c r="X30" s="190"/>
      <c r="Y30" s="192"/>
      <c r="Z30" s="192"/>
      <c r="AA30" s="192"/>
      <c r="AB30" s="192"/>
      <c r="AC30" s="192"/>
      <c r="AD30" s="192"/>
    </row>
    <row r="31" spans="2:30" s="2" customFormat="1">
      <c r="B31" s="229">
        <v>26</v>
      </c>
      <c r="C31" s="219" t="s">
        <v>348</v>
      </c>
      <c r="D31" s="232">
        <v>2</v>
      </c>
      <c r="E31" s="233" t="s">
        <v>135</v>
      </c>
      <c r="F31" s="221" t="s">
        <v>421</v>
      </c>
      <c r="G31" s="221" t="s">
        <v>190</v>
      </c>
      <c r="H31" s="203" t="str">
        <f>VLOOKUP(E31,MD!$C$6:$K$105,3,FALSE())</f>
        <v>ALPS-我要買Ferrari</v>
      </c>
      <c r="I31" s="203" t="s">
        <v>421</v>
      </c>
      <c r="J31" s="203" t="str">
        <f>VLOOKUP(G31,MD!$C$6:$K$105,3,FALSE())</f>
        <v>我叫你</v>
      </c>
      <c r="K31" s="212">
        <v>2</v>
      </c>
      <c r="L31" s="212">
        <v>42</v>
      </c>
      <c r="M31" s="212">
        <v>37</v>
      </c>
      <c r="N31" s="212">
        <v>0</v>
      </c>
      <c r="O31" s="213" t="s">
        <v>449</v>
      </c>
      <c r="P31" s="206"/>
      <c r="Q31" s="1"/>
      <c r="X31" s="1"/>
      <c r="Y31" s="192"/>
      <c r="Z31" s="192"/>
      <c r="AA31" s="192"/>
      <c r="AB31" s="192"/>
      <c r="AC31" s="192"/>
      <c r="AD31" s="192"/>
    </row>
    <row r="32" spans="2:30" s="2" customFormat="1">
      <c r="B32" s="229">
        <v>27</v>
      </c>
      <c r="C32" s="219" t="s">
        <v>348</v>
      </c>
      <c r="D32" s="220">
        <v>3</v>
      </c>
      <c r="E32" s="221" t="s">
        <v>93</v>
      </c>
      <c r="F32" s="221" t="s">
        <v>421</v>
      </c>
      <c r="G32" s="221" t="s">
        <v>190</v>
      </c>
      <c r="H32" s="203" t="str">
        <f>VLOOKUP(E32,MD!$C$6:$K$105,3,FALSE())</f>
        <v>ALPS LC</v>
      </c>
      <c r="I32" s="203" t="s">
        <v>421</v>
      </c>
      <c r="J32" s="203" t="str">
        <f>VLOOKUP(G32,MD!$C$6:$K$105,3,FALSE())</f>
        <v>我叫你</v>
      </c>
      <c r="K32" s="212">
        <v>2</v>
      </c>
      <c r="L32" s="212">
        <v>42</v>
      </c>
      <c r="M32" s="212">
        <v>21</v>
      </c>
      <c r="N32" s="212">
        <v>0</v>
      </c>
      <c r="O32" s="213" t="s">
        <v>450</v>
      </c>
      <c r="P32" s="206"/>
      <c r="Q32" s="1"/>
      <c r="X32" s="1"/>
      <c r="Y32" s="192"/>
      <c r="Z32" s="192"/>
      <c r="AA32" s="192"/>
      <c r="AB32" s="192"/>
      <c r="AC32" s="192"/>
      <c r="AD32" s="192"/>
    </row>
    <row r="33" spans="2:30" s="2" customFormat="1">
      <c r="B33" s="229">
        <v>28</v>
      </c>
      <c r="C33" s="219" t="s">
        <v>348</v>
      </c>
      <c r="D33" s="232">
        <v>4</v>
      </c>
      <c r="E33" s="233" t="s">
        <v>135</v>
      </c>
      <c r="F33" s="221" t="s">
        <v>421</v>
      </c>
      <c r="G33" s="221" t="s">
        <v>274</v>
      </c>
      <c r="H33" s="203" t="str">
        <f>VLOOKUP(E33,MD!$C$6:$K$105,3,FALSE())</f>
        <v>ALPS-我要買Ferrari</v>
      </c>
      <c r="I33" s="203" t="s">
        <v>421</v>
      </c>
      <c r="J33" s="203" t="str">
        <f>VLOOKUP(G33,MD!$C$6:$K$105,3,FALSE())</f>
        <v>北極熊</v>
      </c>
      <c r="K33" s="212">
        <v>2</v>
      </c>
      <c r="L33" s="212">
        <v>42</v>
      </c>
      <c r="M33" s="212">
        <v>34</v>
      </c>
      <c r="N33" s="212">
        <v>0</v>
      </c>
      <c r="O33" s="213" t="s">
        <v>451</v>
      </c>
      <c r="P33" s="206"/>
      <c r="Q33" s="1"/>
      <c r="X33" s="1"/>
      <c r="Y33" s="192"/>
      <c r="Z33" s="192"/>
      <c r="AA33" s="192"/>
      <c r="AB33" s="192"/>
      <c r="AC33" s="192"/>
      <c r="AD33" s="192"/>
    </row>
    <row r="34" spans="2:30" s="2" customFormat="1">
      <c r="B34" s="227">
        <v>29</v>
      </c>
      <c r="C34" s="219" t="s">
        <v>348</v>
      </c>
      <c r="D34" s="232">
        <v>5</v>
      </c>
      <c r="E34" s="233" t="s">
        <v>190</v>
      </c>
      <c r="F34" s="221" t="s">
        <v>421</v>
      </c>
      <c r="G34" s="221" t="s">
        <v>274</v>
      </c>
      <c r="H34" s="203" t="str">
        <f>VLOOKUP(E34,MD!$C$6:$K$105,3,FALSE())</f>
        <v>我叫你</v>
      </c>
      <c r="I34" s="203" t="s">
        <v>421</v>
      </c>
      <c r="J34" s="203" t="str">
        <f>VLOOKUP(G34,MD!$C$6:$K$105,3,FALSE())</f>
        <v>北極熊</v>
      </c>
      <c r="K34" s="212">
        <v>2</v>
      </c>
      <c r="L34" s="212">
        <v>42</v>
      </c>
      <c r="M34" s="212">
        <v>30</v>
      </c>
      <c r="N34" s="212">
        <v>0</v>
      </c>
      <c r="O34" s="213" t="s">
        <v>443</v>
      </c>
      <c r="P34" s="206"/>
      <c r="Q34" s="1"/>
      <c r="X34" s="1"/>
    </row>
    <row r="35" spans="2:30" s="2" customFormat="1">
      <c r="B35" s="229">
        <v>30</v>
      </c>
      <c r="C35" s="219" t="s">
        <v>348</v>
      </c>
      <c r="D35" s="225">
        <v>6</v>
      </c>
      <c r="E35" s="235" t="s">
        <v>93</v>
      </c>
      <c r="F35" s="226" t="s">
        <v>421</v>
      </c>
      <c r="G35" s="226" t="s">
        <v>135</v>
      </c>
      <c r="H35" s="203" t="str">
        <f>VLOOKUP(E35,MD!$C$6:$K$105,3,FALSE())</f>
        <v>ALPS LC</v>
      </c>
      <c r="I35" s="203" t="s">
        <v>421</v>
      </c>
      <c r="J35" s="203" t="str">
        <f>VLOOKUP(G35,MD!$C$6:$K$105,3,FALSE())</f>
        <v>ALPS-我要買Ferrari</v>
      </c>
      <c r="K35" s="212">
        <v>2</v>
      </c>
      <c r="L35" s="212">
        <v>42</v>
      </c>
      <c r="M35" s="212">
        <v>28</v>
      </c>
      <c r="N35" s="212">
        <v>0</v>
      </c>
      <c r="O35" s="213" t="s">
        <v>452</v>
      </c>
      <c r="P35" s="206"/>
      <c r="Q35" s="1"/>
      <c r="S35" s="192"/>
      <c r="T35" s="192"/>
      <c r="U35" s="192"/>
      <c r="V35" s="192"/>
      <c r="W35" s="192"/>
      <c r="X35" s="1"/>
    </row>
    <row r="36" spans="2:30" s="2" customFormat="1">
      <c r="B36" s="227">
        <v>31</v>
      </c>
      <c r="C36" s="209" t="s">
        <v>349</v>
      </c>
      <c r="D36" s="232">
        <v>1</v>
      </c>
      <c r="E36" s="208" t="s">
        <v>99</v>
      </c>
      <c r="F36" s="211" t="s">
        <v>421</v>
      </c>
      <c r="G36" s="211" t="s">
        <v>222</v>
      </c>
      <c r="H36" s="203" t="str">
        <f>VLOOKUP(E36,MD!$C$6:$K$105,3,FALSE())</f>
        <v>ALPS-129</v>
      </c>
      <c r="I36" s="203" t="s">
        <v>421</v>
      </c>
      <c r="J36" s="203" t="str">
        <f>VLOOKUP(G36,MD!$C$6:$K$105,3,FALSE())</f>
        <v>yammer1隊</v>
      </c>
      <c r="K36" s="212">
        <v>2</v>
      </c>
      <c r="L36" s="212">
        <v>42</v>
      </c>
      <c r="M36" s="212">
        <v>25</v>
      </c>
      <c r="N36" s="212">
        <v>0</v>
      </c>
      <c r="O36" s="213" t="s">
        <v>453</v>
      </c>
      <c r="P36" s="206"/>
      <c r="Q36" s="1"/>
      <c r="X36" s="1"/>
    </row>
    <row r="37" spans="2:30" s="2" customFormat="1">
      <c r="B37" s="229">
        <v>32</v>
      </c>
      <c r="C37" s="219" t="s">
        <v>349</v>
      </c>
      <c r="D37" s="232">
        <v>2</v>
      </c>
      <c r="E37" s="233" t="s">
        <v>129</v>
      </c>
      <c r="F37" s="221" t="s">
        <v>421</v>
      </c>
      <c r="G37" s="221" t="s">
        <v>196</v>
      </c>
      <c r="H37" s="203" t="str">
        <f>VLOOKUP(E37,MD!$C$6:$K$105,3,FALSE())</f>
        <v>ALPS-智威係我地</v>
      </c>
      <c r="I37" s="203" t="s">
        <v>421</v>
      </c>
      <c r="J37" s="203" t="str">
        <f>VLOOKUP(G37,MD!$C$6:$K$105,3,FALSE())</f>
        <v>紅藍</v>
      </c>
      <c r="K37" s="212">
        <v>2</v>
      </c>
      <c r="L37" s="212">
        <v>44</v>
      </c>
      <c r="M37" s="212">
        <v>35</v>
      </c>
      <c r="N37" s="212">
        <v>0</v>
      </c>
      <c r="O37" s="213" t="s">
        <v>454</v>
      </c>
      <c r="P37" s="206"/>
      <c r="Q37" s="1"/>
      <c r="X37" s="1"/>
    </row>
    <row r="38" spans="2:30" s="2" customFormat="1">
      <c r="B38" s="229">
        <v>33</v>
      </c>
      <c r="C38" s="219" t="s">
        <v>349</v>
      </c>
      <c r="D38" s="220">
        <v>3</v>
      </c>
      <c r="E38" s="221" t="s">
        <v>99</v>
      </c>
      <c r="F38" s="221" t="s">
        <v>421</v>
      </c>
      <c r="G38" s="221" t="s">
        <v>196</v>
      </c>
      <c r="H38" s="203" t="str">
        <f>VLOOKUP(E38,MD!$C$6:$K$105,3,FALSE())</f>
        <v>ALPS-129</v>
      </c>
      <c r="I38" s="203" t="s">
        <v>421</v>
      </c>
      <c r="J38" s="203" t="str">
        <f>VLOOKUP(G38,MD!$C$6:$K$105,3,FALSE())</f>
        <v>紅藍</v>
      </c>
      <c r="K38" s="212">
        <v>2</v>
      </c>
      <c r="L38" s="212">
        <v>42</v>
      </c>
      <c r="M38" s="212">
        <v>24</v>
      </c>
      <c r="N38" s="212">
        <v>0</v>
      </c>
      <c r="O38" s="213" t="s">
        <v>455</v>
      </c>
      <c r="P38" s="206"/>
      <c r="Q38" s="1"/>
      <c r="X38" s="1"/>
    </row>
    <row r="39" spans="2:30" s="2" customFormat="1">
      <c r="B39" s="229">
        <v>34</v>
      </c>
      <c r="C39" s="219" t="s">
        <v>349</v>
      </c>
      <c r="D39" s="232">
        <v>4</v>
      </c>
      <c r="E39" s="233" t="s">
        <v>129</v>
      </c>
      <c r="F39" s="221" t="s">
        <v>421</v>
      </c>
      <c r="G39" s="221" t="s">
        <v>222</v>
      </c>
      <c r="H39" s="203" t="str">
        <f>VLOOKUP(E39,MD!$C$6:$K$105,3,FALSE())</f>
        <v>ALPS-智威係我地</v>
      </c>
      <c r="I39" s="203" t="s">
        <v>421</v>
      </c>
      <c r="J39" s="203" t="str">
        <f>VLOOKUP(G39,MD!$C$6:$K$105,3,FALSE())</f>
        <v>yammer1隊</v>
      </c>
      <c r="K39" s="212">
        <v>2</v>
      </c>
      <c r="L39" s="212">
        <v>42</v>
      </c>
      <c r="M39" s="212">
        <v>33</v>
      </c>
      <c r="N39" s="212">
        <v>0</v>
      </c>
      <c r="O39" s="213" t="s">
        <v>456</v>
      </c>
      <c r="P39" s="206"/>
      <c r="Q39" s="1"/>
      <c r="X39" s="1"/>
    </row>
    <row r="40" spans="2:30" s="2" customFormat="1">
      <c r="B40" s="227">
        <v>35</v>
      </c>
      <c r="C40" s="219" t="s">
        <v>349</v>
      </c>
      <c r="D40" s="232">
        <v>5</v>
      </c>
      <c r="E40" s="233" t="s">
        <v>196</v>
      </c>
      <c r="F40" s="221" t="s">
        <v>421</v>
      </c>
      <c r="G40" s="221" t="s">
        <v>222</v>
      </c>
      <c r="H40" s="203" t="str">
        <f>VLOOKUP(E40,MD!$C$6:$K$105,3,FALSE())</f>
        <v>紅藍</v>
      </c>
      <c r="I40" s="203" t="s">
        <v>421</v>
      </c>
      <c r="J40" s="203" t="str">
        <f>VLOOKUP(G40,MD!$C$6:$K$105,3,FALSE())</f>
        <v>yammer1隊</v>
      </c>
      <c r="K40" s="212">
        <v>2</v>
      </c>
      <c r="L40" s="212">
        <v>42</v>
      </c>
      <c r="M40" s="212">
        <v>28</v>
      </c>
      <c r="N40" s="212">
        <v>0</v>
      </c>
      <c r="O40" s="213" t="s">
        <v>457</v>
      </c>
      <c r="P40" s="206"/>
      <c r="Q40" s="1"/>
      <c r="X40" s="1"/>
    </row>
    <row r="41" spans="2:30" s="2" customFormat="1">
      <c r="B41" s="229">
        <v>36</v>
      </c>
      <c r="C41" s="224" t="s">
        <v>349</v>
      </c>
      <c r="D41" s="225">
        <v>6</v>
      </c>
      <c r="E41" s="235" t="s">
        <v>99</v>
      </c>
      <c r="F41" s="226" t="s">
        <v>421</v>
      </c>
      <c r="G41" s="226" t="s">
        <v>129</v>
      </c>
      <c r="H41" s="203" t="str">
        <f>VLOOKUP(E41,MD!$C$6:$K$105,3,FALSE())</f>
        <v>ALPS-129</v>
      </c>
      <c r="I41" s="203" t="s">
        <v>421</v>
      </c>
      <c r="J41" s="203" t="str">
        <f>VLOOKUP(G41,MD!$C$6:$K$105,3,FALSE())</f>
        <v>ALPS-智威係我地</v>
      </c>
      <c r="K41" s="212">
        <v>1</v>
      </c>
      <c r="L41" s="212">
        <v>40</v>
      </c>
      <c r="M41" s="212">
        <v>44</v>
      </c>
      <c r="N41" s="212">
        <v>1</v>
      </c>
      <c r="O41" s="213" t="s">
        <v>458</v>
      </c>
      <c r="P41" s="206"/>
      <c r="Q41" s="1"/>
      <c r="X41" s="1"/>
    </row>
    <row r="42" spans="2:30" s="2" customFormat="1">
      <c r="B42" s="227">
        <v>37</v>
      </c>
      <c r="C42" s="236" t="s">
        <v>350</v>
      </c>
      <c r="D42" s="232">
        <v>1</v>
      </c>
      <c r="E42" s="208" t="s">
        <v>105</v>
      </c>
      <c r="F42" s="211" t="s">
        <v>421</v>
      </c>
      <c r="G42" s="211" t="s">
        <v>280</v>
      </c>
      <c r="H42" s="203" t="str">
        <f>VLOOKUP(E42,MD!$C$6:$K$105,3,FALSE())</f>
        <v>ALPS-TW</v>
      </c>
      <c r="I42" s="203" t="s">
        <v>421</v>
      </c>
      <c r="J42" s="203" t="str">
        <f>VLOOKUP(G42,MD!$C$6:$K$105,3,FALSE())</f>
        <v>Forcesaders</v>
      </c>
      <c r="K42" s="212">
        <v>2</v>
      </c>
      <c r="L42" s="212">
        <v>42</v>
      </c>
      <c r="M42" s="212">
        <v>13</v>
      </c>
      <c r="N42" s="212">
        <v>0</v>
      </c>
      <c r="O42" s="213" t="s">
        <v>439</v>
      </c>
      <c r="P42" s="206"/>
      <c r="Q42" s="1"/>
      <c r="X42" s="1"/>
    </row>
    <row r="43" spans="2:30" s="2" customFormat="1">
      <c r="B43" s="229">
        <v>38</v>
      </c>
      <c r="C43" s="236" t="s">
        <v>350</v>
      </c>
      <c r="D43" s="232">
        <v>2</v>
      </c>
      <c r="E43" s="233" t="s">
        <v>123</v>
      </c>
      <c r="F43" s="221" t="s">
        <v>421</v>
      </c>
      <c r="G43" s="221" t="s">
        <v>208</v>
      </c>
      <c r="H43" s="203" t="str">
        <f>VLOOKUP(E43,MD!$C$6:$K$105,3,FALSE())</f>
        <v>SKTL</v>
      </c>
      <c r="I43" s="203" t="s">
        <v>421</v>
      </c>
      <c r="J43" s="203" t="str">
        <f>VLOOKUP(G43,MD!$C$6:$K$105,3,FALSE())</f>
        <v>小矮人2.0</v>
      </c>
      <c r="K43" s="212">
        <v>1</v>
      </c>
      <c r="L43" s="212">
        <v>37</v>
      </c>
      <c r="M43" s="212">
        <v>36</v>
      </c>
      <c r="N43" s="212">
        <v>1</v>
      </c>
      <c r="O43" s="213" t="s">
        <v>459</v>
      </c>
      <c r="P43" s="206"/>
      <c r="Q43" s="1"/>
      <c r="X43" s="1"/>
    </row>
    <row r="44" spans="2:30" s="2" customFormat="1">
      <c r="B44" s="229">
        <v>39</v>
      </c>
      <c r="C44" s="219" t="s">
        <v>350</v>
      </c>
      <c r="D44" s="220">
        <v>3</v>
      </c>
      <c r="E44" s="221" t="s">
        <v>105</v>
      </c>
      <c r="F44" s="221" t="s">
        <v>421</v>
      </c>
      <c r="G44" s="221" t="s">
        <v>208</v>
      </c>
      <c r="H44" s="203" t="str">
        <f>VLOOKUP(E44,MD!$C$6:$K$105,3,FALSE())</f>
        <v>ALPS-TW</v>
      </c>
      <c r="I44" s="203" t="s">
        <v>421</v>
      </c>
      <c r="J44" s="203" t="str">
        <f>VLOOKUP(G44,MD!$C$6:$K$105,3,FALSE())</f>
        <v>小矮人2.0</v>
      </c>
      <c r="K44" s="212">
        <v>2</v>
      </c>
      <c r="L44" s="212">
        <v>42</v>
      </c>
      <c r="M44" s="212">
        <v>20</v>
      </c>
      <c r="N44" s="212">
        <v>0</v>
      </c>
      <c r="O44" s="213" t="s">
        <v>460</v>
      </c>
      <c r="P44" s="206"/>
      <c r="Q44" s="1"/>
      <c r="X44" s="1"/>
    </row>
    <row r="45" spans="2:30" s="2" customFormat="1">
      <c r="B45" s="229">
        <v>40</v>
      </c>
      <c r="C45" s="236" t="s">
        <v>350</v>
      </c>
      <c r="D45" s="232">
        <v>4</v>
      </c>
      <c r="E45" s="233" t="s">
        <v>123</v>
      </c>
      <c r="F45" s="221" t="s">
        <v>421</v>
      </c>
      <c r="G45" s="221" t="s">
        <v>280</v>
      </c>
      <c r="H45" s="203" t="str">
        <f>VLOOKUP(E45,MD!$C$6:$K$105,3,FALSE())</f>
        <v>SKTL</v>
      </c>
      <c r="I45" s="203" t="s">
        <v>421</v>
      </c>
      <c r="J45" s="203" t="str">
        <f>VLOOKUP(G45,MD!$C$6:$K$105,3,FALSE())</f>
        <v>Forcesaders</v>
      </c>
      <c r="K45" s="212">
        <v>2</v>
      </c>
      <c r="L45" s="212">
        <v>42</v>
      </c>
      <c r="M45" s="212">
        <v>33</v>
      </c>
      <c r="N45" s="212">
        <v>0</v>
      </c>
      <c r="O45" s="213" t="s">
        <v>461</v>
      </c>
      <c r="P45" s="206"/>
      <c r="Q45" s="1"/>
      <c r="X45" s="1"/>
    </row>
    <row r="46" spans="2:30" s="2" customFormat="1">
      <c r="B46" s="227">
        <v>41</v>
      </c>
      <c r="C46" s="236" t="s">
        <v>350</v>
      </c>
      <c r="D46" s="232">
        <v>5</v>
      </c>
      <c r="E46" s="233" t="s">
        <v>208</v>
      </c>
      <c r="F46" s="221" t="s">
        <v>421</v>
      </c>
      <c r="G46" s="221" t="s">
        <v>280</v>
      </c>
      <c r="H46" s="203" t="str">
        <f>VLOOKUP(E46,MD!$C$6:$K$105,3,FALSE())</f>
        <v>小矮人2.0</v>
      </c>
      <c r="I46" s="203" t="s">
        <v>421</v>
      </c>
      <c r="J46" s="203" t="str">
        <f>VLOOKUP(G46,MD!$C$6:$K$105,3,FALSE())</f>
        <v>Forcesaders</v>
      </c>
      <c r="K46" s="212">
        <v>1</v>
      </c>
      <c r="L46" s="212">
        <v>37</v>
      </c>
      <c r="M46" s="212">
        <v>38</v>
      </c>
      <c r="N46" s="212">
        <v>1</v>
      </c>
      <c r="O46" s="213" t="s">
        <v>462</v>
      </c>
      <c r="P46" s="206"/>
      <c r="Q46" s="1"/>
      <c r="X46" s="1"/>
    </row>
    <row r="47" spans="2:30" s="2" customFormat="1">
      <c r="B47" s="229">
        <v>42</v>
      </c>
      <c r="C47" s="224" t="s">
        <v>350</v>
      </c>
      <c r="D47" s="225">
        <v>6</v>
      </c>
      <c r="E47" s="235" t="s">
        <v>105</v>
      </c>
      <c r="F47" s="226" t="s">
        <v>421</v>
      </c>
      <c r="G47" s="226" t="s">
        <v>123</v>
      </c>
      <c r="H47" s="203" t="str">
        <f>VLOOKUP(E47,MD!$C$6:$K$105,3,FALSE())</f>
        <v>ALPS-TW</v>
      </c>
      <c r="I47" s="203" t="s">
        <v>421</v>
      </c>
      <c r="J47" s="203" t="str">
        <f>VLOOKUP(G47,MD!$C$6:$K$105,3,FALSE())</f>
        <v>SKTL</v>
      </c>
      <c r="K47" s="212">
        <v>2</v>
      </c>
      <c r="L47" s="212">
        <v>42</v>
      </c>
      <c r="M47" s="212">
        <v>32</v>
      </c>
      <c r="N47" s="212">
        <v>0</v>
      </c>
      <c r="O47" s="213" t="s">
        <v>463</v>
      </c>
      <c r="P47" s="206"/>
      <c r="Q47" s="1"/>
      <c r="X47" s="1"/>
    </row>
    <row r="48" spans="2:30" s="2" customFormat="1">
      <c r="B48" s="227">
        <v>43</v>
      </c>
      <c r="C48" s="236" t="s">
        <v>351</v>
      </c>
      <c r="D48" s="232">
        <v>1</v>
      </c>
      <c r="E48" s="233" t="s">
        <v>111</v>
      </c>
      <c r="F48" s="221" t="s">
        <v>421</v>
      </c>
      <c r="G48" s="221" t="s">
        <v>209</v>
      </c>
      <c r="H48" s="203" t="str">
        <f>VLOOKUP(E48,MD!$C$6:$K$105,3,FALSE())</f>
        <v>AJ</v>
      </c>
      <c r="I48" s="203" t="s">
        <v>421</v>
      </c>
      <c r="J48" s="203" t="str">
        <f>VLOOKUP(G48,MD!$C$6:$K$105,3,FALSE())</f>
        <v>ALPS-MJ</v>
      </c>
      <c r="K48" s="212">
        <v>0</v>
      </c>
      <c r="L48" s="212">
        <v>0</v>
      </c>
      <c r="M48" s="212">
        <v>42</v>
      </c>
      <c r="N48" s="212">
        <v>2</v>
      </c>
      <c r="O48" s="213" t="s">
        <v>464</v>
      </c>
      <c r="P48" s="239" t="s">
        <v>465</v>
      </c>
      <c r="X48" s="1"/>
    </row>
    <row r="49" spans="2:30" s="2" customFormat="1">
      <c r="B49" s="229">
        <v>44</v>
      </c>
      <c r="C49" s="236" t="s">
        <v>351</v>
      </c>
      <c r="D49" s="232">
        <v>2</v>
      </c>
      <c r="E49" s="233" t="s">
        <v>117</v>
      </c>
      <c r="F49" s="221" t="s">
        <v>421</v>
      </c>
      <c r="G49" s="221" t="s">
        <v>201</v>
      </c>
      <c r="H49" s="203" t="str">
        <f>VLOOKUP(E49,MD!$C$6:$K$105,3,FALSE())</f>
        <v>ALPS-cheap drink</v>
      </c>
      <c r="I49" s="203" t="s">
        <v>421</v>
      </c>
      <c r="J49" s="203">
        <f>VLOOKUP(G49,MD!$C$6:$K$105,3,FALSE())</f>
        <v>1987.5</v>
      </c>
      <c r="K49" s="212">
        <v>1</v>
      </c>
      <c r="L49" s="212">
        <v>41</v>
      </c>
      <c r="M49" s="212">
        <v>35</v>
      </c>
      <c r="N49" s="212">
        <v>1</v>
      </c>
      <c r="O49" s="213" t="s">
        <v>466</v>
      </c>
      <c r="P49" s="1"/>
      <c r="X49" s="1"/>
    </row>
    <row r="50" spans="2:30" s="2" customFormat="1">
      <c r="B50" s="229">
        <v>45</v>
      </c>
      <c r="C50" s="219" t="s">
        <v>351</v>
      </c>
      <c r="D50" s="220">
        <v>3</v>
      </c>
      <c r="E50" s="221" t="s">
        <v>111</v>
      </c>
      <c r="F50" s="221" t="s">
        <v>421</v>
      </c>
      <c r="G50" s="221" t="s">
        <v>201</v>
      </c>
      <c r="H50" s="203" t="str">
        <f>VLOOKUP(E50,MD!$C$6:$K$105,3,FALSE())</f>
        <v>AJ</v>
      </c>
      <c r="I50" s="203" t="s">
        <v>421</v>
      </c>
      <c r="J50" s="203">
        <f>VLOOKUP(G50,MD!$C$6:$K$105,3,FALSE())</f>
        <v>1987.5</v>
      </c>
      <c r="K50" s="212">
        <v>0</v>
      </c>
      <c r="L50" s="212">
        <v>0</v>
      </c>
      <c r="M50" s="212">
        <v>42</v>
      </c>
      <c r="N50" s="212">
        <v>2</v>
      </c>
      <c r="O50" s="213" t="s">
        <v>464</v>
      </c>
      <c r="P50" s="239" t="s">
        <v>465</v>
      </c>
      <c r="X50" s="1"/>
    </row>
    <row r="51" spans="2:30" s="2" customFormat="1">
      <c r="B51" s="229">
        <v>46</v>
      </c>
      <c r="C51" s="236" t="s">
        <v>351</v>
      </c>
      <c r="D51" s="232">
        <v>4</v>
      </c>
      <c r="E51" s="233" t="s">
        <v>117</v>
      </c>
      <c r="F51" s="221" t="s">
        <v>421</v>
      </c>
      <c r="G51" s="221" t="s">
        <v>209</v>
      </c>
      <c r="H51" s="203" t="str">
        <f>VLOOKUP(E51,MD!$C$6:$K$105,3,FALSE())</f>
        <v>ALPS-cheap drink</v>
      </c>
      <c r="I51" s="203" t="s">
        <v>421</v>
      </c>
      <c r="J51" s="203" t="str">
        <f>VLOOKUP(G51,MD!$C$6:$K$105,3,FALSE())</f>
        <v>ALPS-MJ</v>
      </c>
      <c r="K51" s="212">
        <v>0</v>
      </c>
      <c r="L51" s="212">
        <v>30</v>
      </c>
      <c r="M51" s="212">
        <v>42</v>
      </c>
      <c r="N51" s="212">
        <v>2</v>
      </c>
      <c r="O51" s="213" t="s">
        <v>467</v>
      </c>
      <c r="P51" s="1"/>
      <c r="X51" s="1"/>
    </row>
    <row r="52" spans="2:30" s="2" customFormat="1">
      <c r="B52" s="227">
        <v>47</v>
      </c>
      <c r="C52" s="236" t="s">
        <v>351</v>
      </c>
      <c r="D52" s="232">
        <v>5</v>
      </c>
      <c r="E52" s="233" t="s">
        <v>201</v>
      </c>
      <c r="F52" s="221" t="s">
        <v>421</v>
      </c>
      <c r="G52" s="221" t="s">
        <v>209</v>
      </c>
      <c r="H52" s="203">
        <f>VLOOKUP(E52,MD!$C$6:$K$105,3,FALSE())</f>
        <v>1987.5</v>
      </c>
      <c r="I52" s="203" t="s">
        <v>421</v>
      </c>
      <c r="J52" s="203" t="str">
        <f>VLOOKUP(G52,MD!$C$6:$K$105,3,FALSE())</f>
        <v>ALPS-MJ</v>
      </c>
      <c r="K52" s="212">
        <v>1</v>
      </c>
      <c r="L52" s="212">
        <v>38</v>
      </c>
      <c r="M52" s="212">
        <v>39</v>
      </c>
      <c r="N52" s="212">
        <v>1</v>
      </c>
      <c r="O52" s="213" t="s">
        <v>468</v>
      </c>
      <c r="P52" s="1"/>
      <c r="X52" s="1"/>
    </row>
    <row r="53" spans="2:30" s="2" customFormat="1">
      <c r="B53" s="229">
        <v>48</v>
      </c>
      <c r="C53" s="240" t="s">
        <v>351</v>
      </c>
      <c r="D53" s="225">
        <v>6</v>
      </c>
      <c r="E53" s="235" t="s">
        <v>111</v>
      </c>
      <c r="F53" s="226" t="s">
        <v>421</v>
      </c>
      <c r="G53" s="226" t="s">
        <v>117</v>
      </c>
      <c r="H53" s="203" t="str">
        <f>VLOOKUP(E53,MD!$C$6:$K$105,3,FALSE())</f>
        <v>AJ</v>
      </c>
      <c r="I53" s="203" t="s">
        <v>421</v>
      </c>
      <c r="J53" s="203" t="str">
        <f>VLOOKUP(G53,MD!$C$6:$K$105,3,FALSE())</f>
        <v>ALPS-cheap drink</v>
      </c>
      <c r="K53" s="212">
        <v>0</v>
      </c>
      <c r="L53" s="212">
        <v>0</v>
      </c>
      <c r="M53" s="212">
        <v>42</v>
      </c>
      <c r="N53" s="212">
        <v>2</v>
      </c>
      <c r="O53" s="213" t="s">
        <v>464</v>
      </c>
      <c r="P53" s="239" t="s">
        <v>465</v>
      </c>
      <c r="X53" s="1"/>
    </row>
    <row r="54" spans="2:30" s="2" customFormat="1" hidden="1">
      <c r="B54" s="241"/>
      <c r="C54" s="241"/>
      <c r="D54" s="241"/>
      <c r="E54" s="241"/>
      <c r="F54" s="241"/>
      <c r="G54" s="241"/>
      <c r="H54" s="203">
        <f>VLOOKUP(E54,MD!$C$6:$K$105,3,FALSE())</f>
        <v>0</v>
      </c>
      <c r="I54" s="196"/>
      <c r="J54" s="203">
        <f>VLOOKUP(G54,MD!$C$6:$K$105,3,FALSE())</f>
        <v>0</v>
      </c>
      <c r="K54" s="193"/>
      <c r="L54" s="193"/>
      <c r="M54" s="193"/>
      <c r="N54" s="193"/>
      <c r="O54" s="194"/>
      <c r="P54" s="194"/>
      <c r="Q54" s="1"/>
      <c r="X54" s="1"/>
    </row>
    <row r="55" spans="2:30" s="2" customFormat="1">
      <c r="B55" s="192"/>
      <c r="C55" s="192"/>
      <c r="D55" s="192"/>
      <c r="E55" s="192"/>
      <c r="F55" s="192"/>
      <c r="G55" s="192"/>
      <c r="H55" s="196"/>
      <c r="I55" s="196"/>
      <c r="J55" s="196"/>
      <c r="K55" s="193"/>
      <c r="L55" s="193"/>
      <c r="M55" s="193"/>
      <c r="N55" s="193"/>
      <c r="O55" s="194"/>
      <c r="P55" s="194"/>
      <c r="Q55" s="1"/>
      <c r="X55" s="1"/>
    </row>
    <row r="56" spans="2:30">
      <c r="B56" s="192"/>
      <c r="C56" s="192"/>
      <c r="D56" s="192"/>
      <c r="E56" s="192"/>
      <c r="F56" s="192"/>
      <c r="G56" s="192"/>
      <c r="H56" s="192"/>
      <c r="I56" s="192"/>
      <c r="J56" s="192"/>
      <c r="K56" s="193"/>
      <c r="L56" s="193"/>
      <c r="M56" s="193"/>
      <c r="N56" s="193"/>
      <c r="O56" s="194"/>
      <c r="P56" s="194"/>
      <c r="Q56" s="190"/>
      <c r="R56" s="192"/>
      <c r="S56" s="192"/>
      <c r="T56" s="192"/>
      <c r="U56" s="192"/>
      <c r="V56" s="192"/>
      <c r="W56" s="192"/>
      <c r="X56" s="190"/>
      <c r="Y56" s="192"/>
      <c r="Z56" s="192"/>
      <c r="AA56" s="192"/>
      <c r="AB56" s="192"/>
      <c r="AC56" s="192"/>
      <c r="AD56" s="192"/>
    </row>
  </sheetData>
  <mergeCells count="4">
    <mergeCell ref="C4:D4"/>
    <mergeCell ref="E4:G4"/>
    <mergeCell ref="C5:D5"/>
    <mergeCell ref="E5:G5"/>
  </mergeCells>
  <phoneticPr fontId="60" type="noConversion"/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W115"/>
  <sheetViews>
    <sheetView zoomScale="70" zoomScaleNormal="70" workbookViewId="0"/>
  </sheetViews>
  <sheetFormatPr defaultRowHeight="22.5"/>
  <cols>
    <col min="1" max="1" width="3.6640625" style="12" customWidth="1"/>
    <col min="2" max="2" width="9" style="12" customWidth="1"/>
    <col min="3" max="3" width="9" style="12" hidden="1" customWidth="1"/>
    <col min="4" max="4" width="9" style="12" customWidth="1"/>
    <col min="5" max="5" width="26.109375" style="1" customWidth="1"/>
    <col min="6" max="6" width="17.5546875" style="1" customWidth="1"/>
    <col min="7" max="7" width="11.77734375" style="1" hidden="1" customWidth="1"/>
    <col min="8" max="8" width="8.77734375" style="1" customWidth="1"/>
    <col min="9" max="9" width="17.5546875" style="1" customWidth="1"/>
    <col min="10" max="10" width="11.77734375" style="1" hidden="1" customWidth="1"/>
    <col min="11" max="11" width="8.77734375" style="1" customWidth="1"/>
    <col min="12" max="12" width="13.5546875" style="1" customWidth="1"/>
    <col min="13" max="13" width="17.33203125" style="12" customWidth="1"/>
    <col min="14" max="14" width="30.77734375" style="24" customWidth="1"/>
    <col min="15" max="15" width="17.5546875" style="12" customWidth="1"/>
    <col min="16" max="17" width="15.77734375" style="1" hidden="1" customWidth="1"/>
    <col min="18" max="257" width="7.5546875" style="12" customWidth="1"/>
    <col min="258" max="1025" width="7.5546875" customWidth="1"/>
  </cols>
  <sheetData>
    <row r="1" spans="1:19" ht="21" customHeight="1">
      <c r="B1" s="15" t="s">
        <v>43</v>
      </c>
      <c r="C1" s="16"/>
      <c r="D1" s="16"/>
      <c r="E1" s="17"/>
      <c r="F1" s="18"/>
      <c r="G1" s="18"/>
      <c r="H1" s="18"/>
      <c r="I1" s="18"/>
      <c r="J1" s="18"/>
      <c r="K1" s="18"/>
      <c r="L1" s="18"/>
      <c r="M1" s="19"/>
    </row>
    <row r="2" spans="1:19" ht="21" customHeight="1">
      <c r="B2" s="20" t="s">
        <v>44</v>
      </c>
      <c r="C2" s="20"/>
      <c r="D2" s="20"/>
      <c r="E2" s="18"/>
      <c r="F2" s="18"/>
      <c r="G2" s="18"/>
      <c r="H2" s="18"/>
      <c r="I2" s="18"/>
      <c r="J2" s="18"/>
      <c r="K2" s="21"/>
      <c r="L2" s="21"/>
      <c r="M2" s="19"/>
    </row>
    <row r="3" spans="1:19" ht="21" customHeight="1">
      <c r="B3" s="22" t="s">
        <v>45</v>
      </c>
      <c r="C3" s="23"/>
      <c r="D3" s="23"/>
      <c r="E3" s="24"/>
      <c r="F3" s="14"/>
      <c r="G3" s="14"/>
      <c r="H3" s="14"/>
      <c r="I3" s="14"/>
      <c r="J3" s="14"/>
      <c r="K3" s="14"/>
      <c r="L3" s="14"/>
      <c r="M3" s="25"/>
      <c r="N3" s="242"/>
      <c r="O3" s="27"/>
    </row>
    <row r="4" spans="1:19" ht="21" customHeight="1">
      <c r="B4" s="28" t="s">
        <v>46</v>
      </c>
      <c r="C4" s="29" t="s">
        <v>47</v>
      </c>
      <c r="D4" s="30" t="s">
        <v>48</v>
      </c>
      <c r="E4" s="31" t="s">
        <v>49</v>
      </c>
      <c r="F4" s="32"/>
      <c r="G4" s="33"/>
      <c r="H4" s="34" t="s">
        <v>50</v>
      </c>
      <c r="I4" s="32"/>
      <c r="J4" s="33"/>
      <c r="K4" s="34" t="s">
        <v>50</v>
      </c>
      <c r="L4" s="32" t="s">
        <v>51</v>
      </c>
      <c r="M4" s="31" t="s">
        <v>52</v>
      </c>
      <c r="N4" s="29"/>
      <c r="O4" s="53"/>
    </row>
    <row r="5" spans="1:19" ht="21" customHeight="1" thickBot="1">
      <c r="B5" s="243" t="s">
        <v>53</v>
      </c>
      <c r="C5" s="37" t="s">
        <v>54</v>
      </c>
      <c r="D5" s="38" t="s">
        <v>55</v>
      </c>
      <c r="E5" s="39" t="s">
        <v>56</v>
      </c>
      <c r="F5" s="40" t="s">
        <v>57</v>
      </c>
      <c r="G5" s="40" t="s">
        <v>58</v>
      </c>
      <c r="H5" s="41" t="s">
        <v>59</v>
      </c>
      <c r="I5" s="40" t="s">
        <v>60</v>
      </c>
      <c r="J5" s="40" t="s">
        <v>58</v>
      </c>
      <c r="K5" s="41" t="s">
        <v>59</v>
      </c>
      <c r="L5" s="42" t="s">
        <v>59</v>
      </c>
      <c r="M5" s="244" t="s">
        <v>54</v>
      </c>
      <c r="N5" s="37"/>
      <c r="O5" s="37" t="s">
        <v>61</v>
      </c>
      <c r="P5" s="13" t="s">
        <v>62</v>
      </c>
      <c r="Q5" s="13" t="s">
        <v>63</v>
      </c>
      <c r="R5" s="19"/>
      <c r="S5" s="19"/>
    </row>
    <row r="6" spans="1:19" ht="20.25" customHeight="1">
      <c r="A6" s="58"/>
      <c r="B6" s="74">
        <v>1</v>
      </c>
      <c r="C6" s="245" t="str">
        <f t="shared" ref="C6:C37" si="0">M6</f>
        <v>A1</v>
      </c>
      <c r="D6" s="246">
        <v>1</v>
      </c>
      <c r="E6" s="247" t="s">
        <v>469</v>
      </c>
      <c r="F6" s="247" t="s">
        <v>470</v>
      </c>
      <c r="G6" s="248" t="s">
        <v>471</v>
      </c>
      <c r="H6" s="249">
        <v>121.5</v>
      </c>
      <c r="I6" s="246" t="s">
        <v>472</v>
      </c>
      <c r="J6" s="250" t="s">
        <v>473</v>
      </c>
      <c r="K6" s="249">
        <v>121.5</v>
      </c>
      <c r="L6" s="251">
        <f t="shared" ref="L6:L36" si="1">H6+K6</f>
        <v>243</v>
      </c>
      <c r="M6" s="252" t="s">
        <v>69</v>
      </c>
      <c r="N6" s="50"/>
      <c r="O6" s="46"/>
    </row>
    <row r="7" spans="1:19" ht="20.25" customHeight="1">
      <c r="A7" s="58"/>
      <c r="B7" s="74">
        <v>2</v>
      </c>
      <c r="C7" s="253" t="str">
        <f t="shared" si="0"/>
        <v>B1</v>
      </c>
      <c r="D7" s="53">
        <v>2</v>
      </c>
      <c r="E7" s="52" t="s">
        <v>474</v>
      </c>
      <c r="F7" s="53" t="s">
        <v>475</v>
      </c>
      <c r="G7" s="254" t="s">
        <v>476</v>
      </c>
      <c r="H7" s="82">
        <v>114</v>
      </c>
      <c r="I7" s="253" t="s">
        <v>477</v>
      </c>
      <c r="J7" s="53" t="s">
        <v>478</v>
      </c>
      <c r="K7" s="82">
        <v>114</v>
      </c>
      <c r="L7" s="255">
        <f t="shared" si="1"/>
        <v>228</v>
      </c>
      <c r="M7" s="59" t="s">
        <v>75</v>
      </c>
      <c r="N7" s="56"/>
      <c r="O7" s="53"/>
    </row>
    <row r="8" spans="1:19" ht="20.25" customHeight="1">
      <c r="A8" s="58"/>
      <c r="B8" s="256">
        <v>3</v>
      </c>
      <c r="C8" s="253" t="str">
        <f t="shared" si="0"/>
        <v>C1</v>
      </c>
      <c r="D8" s="53">
        <v>3</v>
      </c>
      <c r="E8" s="52" t="s">
        <v>479</v>
      </c>
      <c r="F8" s="53" t="s">
        <v>480</v>
      </c>
      <c r="G8" s="54" t="s">
        <v>481</v>
      </c>
      <c r="H8" s="82">
        <v>105.75</v>
      </c>
      <c r="I8" s="53" t="s">
        <v>482</v>
      </c>
      <c r="J8" s="53" t="s">
        <v>483</v>
      </c>
      <c r="K8" s="82">
        <v>105.75</v>
      </c>
      <c r="L8" s="255">
        <f t="shared" si="1"/>
        <v>211.5</v>
      </c>
      <c r="M8" s="59" t="s">
        <v>81</v>
      </c>
      <c r="N8" s="56"/>
      <c r="O8" s="53"/>
    </row>
    <row r="9" spans="1:19" ht="20.25" customHeight="1">
      <c r="A9" s="58"/>
      <c r="B9" s="256">
        <v>4</v>
      </c>
      <c r="C9" s="253" t="str">
        <f t="shared" si="0"/>
        <v>D1</v>
      </c>
      <c r="D9" s="53">
        <v>4</v>
      </c>
      <c r="E9" s="52" t="s">
        <v>484</v>
      </c>
      <c r="F9" s="53" t="s">
        <v>485</v>
      </c>
      <c r="G9" s="54" t="s">
        <v>486</v>
      </c>
      <c r="H9" s="82">
        <v>97</v>
      </c>
      <c r="I9" s="53" t="s">
        <v>487</v>
      </c>
      <c r="J9" s="257" t="s">
        <v>488</v>
      </c>
      <c r="K9" s="82">
        <v>100.75</v>
      </c>
      <c r="L9" s="255">
        <f t="shared" si="1"/>
        <v>197.75</v>
      </c>
      <c r="M9" s="59" t="s">
        <v>87</v>
      </c>
      <c r="N9" s="56"/>
      <c r="O9" s="53"/>
    </row>
    <row r="10" spans="1:19" ht="20.25" customHeight="1">
      <c r="A10" s="58"/>
      <c r="B10" s="74">
        <v>5</v>
      </c>
      <c r="C10" s="253" t="str">
        <f t="shared" si="0"/>
        <v>E1</v>
      </c>
      <c r="D10" s="53">
        <v>5</v>
      </c>
      <c r="E10" s="52" t="s">
        <v>489</v>
      </c>
      <c r="F10" s="53" t="s">
        <v>490</v>
      </c>
      <c r="G10" s="54" t="s">
        <v>491</v>
      </c>
      <c r="H10" s="82">
        <v>87</v>
      </c>
      <c r="I10" s="53" t="s">
        <v>492</v>
      </c>
      <c r="J10" s="53" t="s">
        <v>493</v>
      </c>
      <c r="K10" s="82">
        <v>90.75</v>
      </c>
      <c r="L10" s="255">
        <f t="shared" si="1"/>
        <v>177.75</v>
      </c>
      <c r="M10" s="59" t="s">
        <v>93</v>
      </c>
      <c r="N10" s="56"/>
      <c r="O10" s="53"/>
    </row>
    <row r="11" spans="1:19" ht="20.25" customHeight="1">
      <c r="A11" s="58"/>
      <c r="B11" s="256">
        <v>6</v>
      </c>
      <c r="C11" s="253" t="str">
        <f t="shared" si="0"/>
        <v>F1</v>
      </c>
      <c r="D11" s="53">
        <v>6</v>
      </c>
      <c r="E11" s="52" t="s">
        <v>494</v>
      </c>
      <c r="F11" s="53" t="s">
        <v>495</v>
      </c>
      <c r="G11" s="54" t="s">
        <v>496</v>
      </c>
      <c r="H11" s="82">
        <v>73.5</v>
      </c>
      <c r="I11" s="53" t="s">
        <v>497</v>
      </c>
      <c r="J11" s="53" t="s">
        <v>498</v>
      </c>
      <c r="K11" s="82">
        <v>73.5</v>
      </c>
      <c r="L11" s="255">
        <f t="shared" si="1"/>
        <v>147</v>
      </c>
      <c r="M11" s="59" t="s">
        <v>99</v>
      </c>
      <c r="N11" s="56"/>
      <c r="O11" s="53"/>
    </row>
    <row r="12" spans="1:19" ht="20.25" customHeight="1">
      <c r="A12" s="58"/>
      <c r="B12" s="256">
        <v>7</v>
      </c>
      <c r="C12" s="253" t="str">
        <f t="shared" si="0"/>
        <v>G1</v>
      </c>
      <c r="D12" s="53">
        <v>7</v>
      </c>
      <c r="E12" s="52" t="s">
        <v>499</v>
      </c>
      <c r="F12" s="53" t="s">
        <v>500</v>
      </c>
      <c r="G12" s="54" t="s">
        <v>501</v>
      </c>
      <c r="H12" s="82">
        <v>69.75</v>
      </c>
      <c r="I12" s="53" t="s">
        <v>502</v>
      </c>
      <c r="J12" s="53" t="s">
        <v>503</v>
      </c>
      <c r="K12" s="82">
        <v>69.75</v>
      </c>
      <c r="L12" s="255">
        <f t="shared" si="1"/>
        <v>139.5</v>
      </c>
      <c r="M12" s="59" t="s">
        <v>105</v>
      </c>
      <c r="N12" s="56"/>
      <c r="O12" s="53"/>
    </row>
    <row r="13" spans="1:19" ht="20.25" customHeight="1">
      <c r="A13" s="58"/>
      <c r="B13" s="74">
        <v>8</v>
      </c>
      <c r="C13" s="258" t="str">
        <f t="shared" si="0"/>
        <v>H1</v>
      </c>
      <c r="D13" s="53">
        <v>8</v>
      </c>
      <c r="E13" s="35" t="s">
        <v>504</v>
      </c>
      <c r="F13" s="35" t="s">
        <v>505</v>
      </c>
      <c r="G13" s="259" t="s">
        <v>506</v>
      </c>
      <c r="H13" s="82">
        <v>72</v>
      </c>
      <c r="I13" s="53" t="s">
        <v>507</v>
      </c>
      <c r="J13" s="260" t="s">
        <v>508</v>
      </c>
      <c r="K13" s="82">
        <v>66</v>
      </c>
      <c r="L13" s="255">
        <f t="shared" si="1"/>
        <v>138</v>
      </c>
      <c r="M13" s="59" t="s">
        <v>111</v>
      </c>
      <c r="N13" s="56"/>
      <c r="O13" s="53"/>
    </row>
    <row r="14" spans="1:19" ht="20.25" customHeight="1">
      <c r="A14" s="58"/>
      <c r="B14" s="256">
        <v>9</v>
      </c>
      <c r="C14" s="261" t="str">
        <f t="shared" si="0"/>
        <v>H2</v>
      </c>
      <c r="D14" s="53">
        <v>9</v>
      </c>
      <c r="E14" s="53" t="s">
        <v>509</v>
      </c>
      <c r="F14" s="53" t="s">
        <v>510</v>
      </c>
      <c r="G14" s="262" t="s">
        <v>511</v>
      </c>
      <c r="H14" s="82">
        <v>66</v>
      </c>
      <c r="I14" s="46" t="s">
        <v>512</v>
      </c>
      <c r="J14" s="53" t="s">
        <v>513</v>
      </c>
      <c r="K14" s="82">
        <v>69</v>
      </c>
      <c r="L14" s="255">
        <f t="shared" si="1"/>
        <v>135</v>
      </c>
      <c r="M14" s="60" t="s">
        <v>117</v>
      </c>
      <c r="N14" s="56"/>
      <c r="O14" s="53"/>
    </row>
    <row r="15" spans="1:19" ht="20.25" customHeight="1">
      <c r="A15" s="58"/>
      <c r="B15" s="256">
        <v>10</v>
      </c>
      <c r="C15" s="253" t="str">
        <f t="shared" si="0"/>
        <v>G2</v>
      </c>
      <c r="D15" s="53">
        <v>10</v>
      </c>
      <c r="E15" s="46" t="s">
        <v>514</v>
      </c>
      <c r="F15" s="46" t="s">
        <v>515</v>
      </c>
      <c r="G15" s="54" t="s">
        <v>516</v>
      </c>
      <c r="H15" s="82">
        <v>86</v>
      </c>
      <c r="I15" s="53" t="s">
        <v>517</v>
      </c>
      <c r="J15" s="65" t="s">
        <v>265</v>
      </c>
      <c r="K15" s="82">
        <v>10</v>
      </c>
      <c r="L15" s="255">
        <f t="shared" si="1"/>
        <v>96</v>
      </c>
      <c r="M15" s="59" t="s">
        <v>123</v>
      </c>
      <c r="N15" s="56"/>
      <c r="O15" s="53"/>
    </row>
    <row r="16" spans="1:19" ht="20.25" customHeight="1">
      <c r="A16" s="58"/>
      <c r="B16" s="74">
        <v>11</v>
      </c>
      <c r="C16" s="253" t="str">
        <f t="shared" si="0"/>
        <v>F2</v>
      </c>
      <c r="D16" s="53">
        <v>11</v>
      </c>
      <c r="E16" s="53" t="s">
        <v>518</v>
      </c>
      <c r="F16" s="53" t="s">
        <v>519</v>
      </c>
      <c r="G16" s="54" t="s">
        <v>520</v>
      </c>
      <c r="H16" s="82">
        <v>74.5</v>
      </c>
      <c r="I16" s="53" t="s">
        <v>521</v>
      </c>
      <c r="J16" s="257" t="s">
        <v>522</v>
      </c>
      <c r="K16" s="82">
        <v>19</v>
      </c>
      <c r="L16" s="255">
        <f t="shared" si="1"/>
        <v>93.5</v>
      </c>
      <c r="M16" s="59" t="s">
        <v>129</v>
      </c>
      <c r="N16" s="56"/>
      <c r="O16" s="53"/>
    </row>
    <row r="17" spans="1:17" ht="20.25" customHeight="1">
      <c r="A17" s="58"/>
      <c r="B17" s="256">
        <v>12</v>
      </c>
      <c r="C17" s="253" t="str">
        <f t="shared" si="0"/>
        <v>E2</v>
      </c>
      <c r="D17" s="53">
        <v>12</v>
      </c>
      <c r="E17" s="53" t="s">
        <v>523</v>
      </c>
      <c r="F17" s="53" t="s">
        <v>524</v>
      </c>
      <c r="G17" s="54" t="s">
        <v>525</v>
      </c>
      <c r="H17" s="82">
        <v>75.5</v>
      </c>
      <c r="I17" s="53" t="s">
        <v>526</v>
      </c>
      <c r="J17" s="65" t="s">
        <v>265</v>
      </c>
      <c r="K17" s="82">
        <v>10</v>
      </c>
      <c r="L17" s="255">
        <f t="shared" si="1"/>
        <v>85.5</v>
      </c>
      <c r="M17" s="59" t="s">
        <v>135</v>
      </c>
      <c r="N17" s="56"/>
      <c r="O17" s="53"/>
    </row>
    <row r="18" spans="1:17" ht="20.25" customHeight="1">
      <c r="A18" s="58"/>
      <c r="B18" s="256">
        <v>13</v>
      </c>
      <c r="C18" s="253" t="str">
        <f t="shared" si="0"/>
        <v>D2</v>
      </c>
      <c r="D18" s="53">
        <v>13</v>
      </c>
      <c r="E18" s="53" t="s">
        <v>527</v>
      </c>
      <c r="F18" s="53" t="s">
        <v>528</v>
      </c>
      <c r="G18" s="54" t="s">
        <v>529</v>
      </c>
      <c r="H18" s="82">
        <v>78</v>
      </c>
      <c r="I18" s="53" t="s">
        <v>530</v>
      </c>
      <c r="J18" s="53" t="s">
        <v>531</v>
      </c>
      <c r="K18" s="82">
        <v>0</v>
      </c>
      <c r="L18" s="255">
        <f t="shared" si="1"/>
        <v>78</v>
      </c>
      <c r="M18" s="59" t="s">
        <v>141</v>
      </c>
      <c r="N18" s="56"/>
      <c r="O18" s="53"/>
    </row>
    <row r="19" spans="1:17" ht="20.25" customHeight="1">
      <c r="A19" s="58"/>
      <c r="B19" s="74">
        <v>14</v>
      </c>
      <c r="C19" s="253" t="str">
        <f t="shared" si="0"/>
        <v>C2</v>
      </c>
      <c r="D19" s="53">
        <v>14</v>
      </c>
      <c r="E19" s="53" t="s">
        <v>532</v>
      </c>
      <c r="F19" s="53" t="s">
        <v>533</v>
      </c>
      <c r="G19" s="54" t="s">
        <v>534</v>
      </c>
      <c r="H19" s="82">
        <v>70.5</v>
      </c>
      <c r="I19" s="53" t="s">
        <v>535</v>
      </c>
      <c r="J19" s="53" t="s">
        <v>536</v>
      </c>
      <c r="K19" s="82">
        <v>6.75</v>
      </c>
      <c r="L19" s="255">
        <f t="shared" si="1"/>
        <v>77.25</v>
      </c>
      <c r="M19" s="59" t="s">
        <v>147</v>
      </c>
      <c r="N19" s="56"/>
      <c r="O19" s="53"/>
    </row>
    <row r="20" spans="1:17" ht="20.25" customHeight="1">
      <c r="A20" s="58"/>
      <c r="B20" s="256">
        <v>15</v>
      </c>
      <c r="C20" s="253" t="str">
        <f t="shared" si="0"/>
        <v>A3</v>
      </c>
      <c r="D20" s="53">
        <v>15</v>
      </c>
      <c r="E20" s="53" t="s">
        <v>537</v>
      </c>
      <c r="F20" s="53" t="s">
        <v>538</v>
      </c>
      <c r="G20" s="54" t="s">
        <v>539</v>
      </c>
      <c r="H20" s="82">
        <v>36</v>
      </c>
      <c r="I20" s="53" t="s">
        <v>540</v>
      </c>
      <c r="J20" s="53" t="s">
        <v>541</v>
      </c>
      <c r="K20" s="82">
        <v>36</v>
      </c>
      <c r="L20" s="255">
        <f t="shared" si="1"/>
        <v>72</v>
      </c>
      <c r="M20" s="62" t="s">
        <v>166</v>
      </c>
      <c r="N20" s="56" t="s">
        <v>542</v>
      </c>
      <c r="O20" s="53"/>
    </row>
    <row r="21" spans="1:17" ht="20.25" customHeight="1">
      <c r="A21" s="58"/>
      <c r="B21" s="256">
        <v>16</v>
      </c>
      <c r="C21" s="253" t="str">
        <f t="shared" si="0"/>
        <v>B2</v>
      </c>
      <c r="D21" s="53">
        <v>15</v>
      </c>
      <c r="E21" s="53" t="s">
        <v>543</v>
      </c>
      <c r="F21" s="53" t="s">
        <v>544</v>
      </c>
      <c r="G21" s="54" t="s">
        <v>545</v>
      </c>
      <c r="H21" s="82">
        <v>36</v>
      </c>
      <c r="I21" s="53" t="s">
        <v>546</v>
      </c>
      <c r="J21" s="257" t="s">
        <v>547</v>
      </c>
      <c r="K21" s="82">
        <v>36</v>
      </c>
      <c r="L21" s="255">
        <f t="shared" si="1"/>
        <v>72</v>
      </c>
      <c r="M21" s="62" t="s">
        <v>153</v>
      </c>
      <c r="N21" s="56" t="s">
        <v>542</v>
      </c>
      <c r="O21" s="53"/>
    </row>
    <row r="22" spans="1:17" ht="20.25" customHeight="1">
      <c r="A22" s="58"/>
      <c r="B22" s="74">
        <v>17</v>
      </c>
      <c r="C22" s="253" t="str">
        <f t="shared" si="0"/>
        <v>A2</v>
      </c>
      <c r="D22" s="53">
        <v>15</v>
      </c>
      <c r="E22" s="53" t="s">
        <v>548</v>
      </c>
      <c r="F22" s="53" t="s">
        <v>549</v>
      </c>
      <c r="G22" s="54" t="s">
        <v>550</v>
      </c>
      <c r="H22" s="82">
        <v>36</v>
      </c>
      <c r="I22" s="53" t="s">
        <v>551</v>
      </c>
      <c r="J22" s="53" t="s">
        <v>552</v>
      </c>
      <c r="K22" s="82">
        <v>36</v>
      </c>
      <c r="L22" s="255">
        <f t="shared" si="1"/>
        <v>72</v>
      </c>
      <c r="M22" s="62" t="s">
        <v>159</v>
      </c>
      <c r="N22" s="56" t="s">
        <v>542</v>
      </c>
      <c r="O22" s="53"/>
    </row>
    <row r="23" spans="1:17" ht="20.25" customHeight="1">
      <c r="A23" s="58"/>
      <c r="B23" s="256">
        <v>18</v>
      </c>
      <c r="C23" s="253" t="str">
        <f t="shared" si="0"/>
        <v>B3</v>
      </c>
      <c r="D23" s="53">
        <v>18</v>
      </c>
      <c r="E23" s="53" t="s">
        <v>553</v>
      </c>
      <c r="F23" s="53" t="s">
        <v>554</v>
      </c>
      <c r="G23" s="54" t="s">
        <v>555</v>
      </c>
      <c r="H23" s="82">
        <v>42</v>
      </c>
      <c r="I23" s="53" t="s">
        <v>556</v>
      </c>
      <c r="J23" s="53" t="s">
        <v>557</v>
      </c>
      <c r="K23" s="82">
        <v>27</v>
      </c>
      <c r="L23" s="255">
        <f t="shared" si="1"/>
        <v>69</v>
      </c>
      <c r="M23" s="59" t="s">
        <v>172</v>
      </c>
      <c r="N23" s="56"/>
      <c r="O23" s="53"/>
    </row>
    <row r="24" spans="1:17" ht="20.25" customHeight="1">
      <c r="A24" s="58"/>
      <c r="B24" s="256">
        <v>19</v>
      </c>
      <c r="C24" s="253" t="str">
        <f t="shared" si="0"/>
        <v>C3</v>
      </c>
      <c r="D24" s="53">
        <v>19</v>
      </c>
      <c r="E24" s="54" t="s">
        <v>558</v>
      </c>
      <c r="F24" s="54" t="s">
        <v>559</v>
      </c>
      <c r="G24" s="54" t="s">
        <v>560</v>
      </c>
      <c r="H24" s="82">
        <v>30</v>
      </c>
      <c r="I24" s="53" t="s">
        <v>561</v>
      </c>
      <c r="J24" s="53" t="s">
        <v>562</v>
      </c>
      <c r="K24" s="82">
        <v>30</v>
      </c>
      <c r="L24" s="255">
        <f t="shared" si="1"/>
        <v>60</v>
      </c>
      <c r="M24" s="59" t="s">
        <v>178</v>
      </c>
      <c r="N24" s="56"/>
      <c r="O24" s="53"/>
    </row>
    <row r="25" spans="1:17" ht="20.25" customHeight="1">
      <c r="A25" s="58"/>
      <c r="B25" s="74">
        <v>20</v>
      </c>
      <c r="C25" s="253" t="str">
        <f t="shared" si="0"/>
        <v>D3</v>
      </c>
      <c r="D25" s="53">
        <v>20</v>
      </c>
      <c r="E25" s="53" t="s">
        <v>563</v>
      </c>
      <c r="F25" s="53" t="s">
        <v>564</v>
      </c>
      <c r="G25" s="54" t="s">
        <v>565</v>
      </c>
      <c r="H25" s="82">
        <v>33</v>
      </c>
      <c r="I25" s="53" t="s">
        <v>566</v>
      </c>
      <c r="J25" s="65" t="s">
        <v>265</v>
      </c>
      <c r="K25" s="82">
        <v>9</v>
      </c>
      <c r="L25" s="255">
        <f t="shared" si="1"/>
        <v>42</v>
      </c>
      <c r="M25" s="59" t="s">
        <v>184</v>
      </c>
      <c r="N25" s="56"/>
      <c r="O25" s="53"/>
    </row>
    <row r="26" spans="1:17" s="12" customFormat="1" ht="20.25" customHeight="1">
      <c r="A26" s="58"/>
      <c r="B26" s="256">
        <v>21</v>
      </c>
      <c r="C26" s="253" t="str">
        <f t="shared" si="0"/>
        <v>E3</v>
      </c>
      <c r="D26" s="53">
        <v>21</v>
      </c>
      <c r="E26" s="53" t="s">
        <v>567</v>
      </c>
      <c r="F26" s="53" t="s">
        <v>568</v>
      </c>
      <c r="G26" s="54" t="s">
        <v>569</v>
      </c>
      <c r="H26" s="82">
        <v>4.5</v>
      </c>
      <c r="I26" s="53" t="s">
        <v>570</v>
      </c>
      <c r="J26" s="53" t="s">
        <v>571</v>
      </c>
      <c r="K26" s="82">
        <v>27</v>
      </c>
      <c r="L26" s="255">
        <f t="shared" si="1"/>
        <v>31.5</v>
      </c>
      <c r="M26" s="59" t="s">
        <v>190</v>
      </c>
      <c r="N26" s="56"/>
      <c r="O26" s="53"/>
      <c r="P26" s="1"/>
      <c r="Q26" s="1"/>
    </row>
    <row r="27" spans="1:17" s="12" customFormat="1" ht="20.25" customHeight="1">
      <c r="A27" s="58"/>
      <c r="B27" s="256">
        <v>22</v>
      </c>
      <c r="C27" s="253" t="str">
        <f t="shared" si="0"/>
        <v>G3</v>
      </c>
      <c r="D27" s="53">
        <v>22</v>
      </c>
      <c r="E27" s="53" t="s">
        <v>572</v>
      </c>
      <c r="F27" s="53" t="s">
        <v>573</v>
      </c>
      <c r="G27" s="54" t="s">
        <v>574</v>
      </c>
      <c r="H27" s="82">
        <v>9</v>
      </c>
      <c r="I27" s="53" t="s">
        <v>575</v>
      </c>
      <c r="J27" s="257" t="s">
        <v>576</v>
      </c>
      <c r="K27" s="82">
        <v>9</v>
      </c>
      <c r="L27" s="255">
        <f t="shared" si="1"/>
        <v>18</v>
      </c>
      <c r="M27" s="62" t="s">
        <v>208</v>
      </c>
      <c r="N27" s="56" t="s">
        <v>577</v>
      </c>
      <c r="O27" s="53"/>
      <c r="P27" s="1"/>
      <c r="Q27" s="1"/>
    </row>
    <row r="28" spans="1:17" s="12" customFormat="1" ht="20.25" customHeight="1">
      <c r="A28" s="58"/>
      <c r="B28" s="74">
        <v>23</v>
      </c>
      <c r="C28" s="253" t="str">
        <f t="shared" si="0"/>
        <v>F3</v>
      </c>
      <c r="D28" s="53">
        <v>22</v>
      </c>
      <c r="E28" s="53" t="s">
        <v>578</v>
      </c>
      <c r="F28" s="53" t="s">
        <v>579</v>
      </c>
      <c r="G28" s="54" t="s">
        <v>580</v>
      </c>
      <c r="H28" s="82">
        <v>12</v>
      </c>
      <c r="I28" s="53" t="s">
        <v>581</v>
      </c>
      <c r="J28" s="65" t="s">
        <v>265</v>
      </c>
      <c r="K28" s="82">
        <v>6</v>
      </c>
      <c r="L28" s="255">
        <f t="shared" si="1"/>
        <v>18</v>
      </c>
      <c r="M28" s="62" t="s">
        <v>196</v>
      </c>
      <c r="N28" s="56" t="s">
        <v>577</v>
      </c>
      <c r="O28" s="53"/>
      <c r="P28" s="1"/>
      <c r="Q28" s="1"/>
    </row>
    <row r="29" spans="1:17" s="12" customFormat="1" ht="20.25" customHeight="1">
      <c r="A29" s="58"/>
      <c r="B29" s="256">
        <v>24</v>
      </c>
      <c r="C29" s="253" t="str">
        <f t="shared" si="0"/>
        <v>H3</v>
      </c>
      <c r="D29" s="53">
        <v>24</v>
      </c>
      <c r="E29" s="53" t="s">
        <v>582</v>
      </c>
      <c r="F29" s="53" t="s">
        <v>583</v>
      </c>
      <c r="G29" s="63" t="s">
        <v>265</v>
      </c>
      <c r="H29" s="82">
        <v>7</v>
      </c>
      <c r="I29" s="53" t="s">
        <v>584</v>
      </c>
      <c r="J29" s="65" t="s">
        <v>265</v>
      </c>
      <c r="K29" s="82">
        <v>7</v>
      </c>
      <c r="L29" s="255">
        <f t="shared" si="1"/>
        <v>14</v>
      </c>
      <c r="M29" s="59" t="s">
        <v>201</v>
      </c>
      <c r="N29" s="56"/>
      <c r="O29" s="53"/>
      <c r="P29" s="1"/>
      <c r="Q29" s="1"/>
    </row>
    <row r="30" spans="1:17" s="12" customFormat="1" ht="20.25" customHeight="1">
      <c r="A30" s="58"/>
      <c r="B30" s="256">
        <v>25</v>
      </c>
      <c r="C30" s="253" t="str">
        <f t="shared" si="0"/>
        <v>H4</v>
      </c>
      <c r="D30" s="53">
        <v>25</v>
      </c>
      <c r="E30" s="53" t="s">
        <v>585</v>
      </c>
      <c r="F30" s="53" t="s">
        <v>586</v>
      </c>
      <c r="G30" s="54" t="s">
        <v>587</v>
      </c>
      <c r="H30" s="82">
        <v>6.75</v>
      </c>
      <c r="I30" s="53" t="s">
        <v>588</v>
      </c>
      <c r="J30" s="53" t="s">
        <v>589</v>
      </c>
      <c r="K30" s="82">
        <v>6.75</v>
      </c>
      <c r="L30" s="255">
        <f t="shared" si="1"/>
        <v>13.5</v>
      </c>
      <c r="M30" s="60" t="s">
        <v>209</v>
      </c>
      <c r="N30" s="56"/>
      <c r="O30" s="53"/>
      <c r="P30" s="1"/>
      <c r="Q30" s="1"/>
    </row>
    <row r="31" spans="1:17" s="12" customFormat="1" ht="20.25" customHeight="1">
      <c r="A31" s="58"/>
      <c r="B31" s="74">
        <v>26</v>
      </c>
      <c r="C31" s="253" t="str">
        <f t="shared" si="0"/>
        <v>G4</v>
      </c>
      <c r="D31" s="53">
        <v>26</v>
      </c>
      <c r="E31" s="53" t="s">
        <v>590</v>
      </c>
      <c r="F31" s="53" t="s">
        <v>591</v>
      </c>
      <c r="G31" s="63" t="s">
        <v>265</v>
      </c>
      <c r="H31" s="82">
        <v>6</v>
      </c>
      <c r="I31" s="53" t="s">
        <v>592</v>
      </c>
      <c r="J31" s="65" t="s">
        <v>265</v>
      </c>
      <c r="K31" s="82">
        <v>6</v>
      </c>
      <c r="L31" s="255">
        <f t="shared" si="1"/>
        <v>12</v>
      </c>
      <c r="M31" s="60" t="s">
        <v>280</v>
      </c>
      <c r="N31" s="56"/>
      <c r="O31" s="53"/>
      <c r="P31" s="1"/>
      <c r="Q31" s="1"/>
    </row>
    <row r="32" spans="1:17" s="12" customFormat="1" ht="20.25" customHeight="1">
      <c r="A32" s="58"/>
      <c r="B32" s="256">
        <v>27</v>
      </c>
      <c r="C32" s="253" t="str">
        <f t="shared" si="0"/>
        <v>F4</v>
      </c>
      <c r="D32" s="53">
        <v>27</v>
      </c>
      <c r="E32" s="53" t="s">
        <v>593</v>
      </c>
      <c r="F32" s="53" t="s">
        <v>594</v>
      </c>
      <c r="G32" s="54" t="s">
        <v>595</v>
      </c>
      <c r="H32" s="82">
        <v>6</v>
      </c>
      <c r="I32" s="53" t="s">
        <v>596</v>
      </c>
      <c r="J32" s="53" t="s">
        <v>597</v>
      </c>
      <c r="K32" s="82">
        <v>0</v>
      </c>
      <c r="L32" s="255">
        <f t="shared" si="1"/>
        <v>6</v>
      </c>
      <c r="M32" s="60" t="s">
        <v>222</v>
      </c>
      <c r="N32" s="56"/>
      <c r="O32" s="53"/>
      <c r="P32" s="1"/>
      <c r="Q32" s="1"/>
    </row>
    <row r="33" spans="1:17" s="12" customFormat="1" ht="20.25" customHeight="1">
      <c r="A33" s="58"/>
      <c r="B33" s="256">
        <v>28</v>
      </c>
      <c r="C33" s="253" t="str">
        <f t="shared" si="0"/>
        <v>E4</v>
      </c>
      <c r="D33" s="53">
        <v>28</v>
      </c>
      <c r="E33" s="53" t="s">
        <v>598</v>
      </c>
      <c r="F33" s="53" t="s">
        <v>599</v>
      </c>
      <c r="G33" s="63" t="s">
        <v>265</v>
      </c>
      <c r="H33" s="82">
        <v>5</v>
      </c>
      <c r="I33" s="53" t="s">
        <v>600</v>
      </c>
      <c r="J33" s="65" t="s">
        <v>265</v>
      </c>
      <c r="K33" s="82">
        <v>0</v>
      </c>
      <c r="L33" s="255">
        <f t="shared" si="1"/>
        <v>5</v>
      </c>
      <c r="M33" s="263" t="s">
        <v>274</v>
      </c>
      <c r="N33" s="56" t="s">
        <v>601</v>
      </c>
      <c r="O33" s="53"/>
      <c r="P33" s="1"/>
      <c r="Q33" s="1"/>
    </row>
    <row r="34" spans="1:17" s="12" customFormat="1" ht="20.25" customHeight="1">
      <c r="A34" s="58"/>
      <c r="B34" s="74">
        <v>29</v>
      </c>
      <c r="C34" s="253" t="str">
        <f t="shared" si="0"/>
        <v>D4</v>
      </c>
      <c r="D34" s="53">
        <v>28</v>
      </c>
      <c r="E34" s="53" t="s">
        <v>602</v>
      </c>
      <c r="F34" s="53" t="s">
        <v>603</v>
      </c>
      <c r="G34" s="63" t="s">
        <v>265</v>
      </c>
      <c r="H34" s="82">
        <v>5</v>
      </c>
      <c r="I34" s="53" t="s">
        <v>604</v>
      </c>
      <c r="J34" s="65" t="s">
        <v>265</v>
      </c>
      <c r="K34" s="82">
        <v>0</v>
      </c>
      <c r="L34" s="255">
        <f t="shared" si="1"/>
        <v>5</v>
      </c>
      <c r="M34" s="263" t="s">
        <v>229</v>
      </c>
      <c r="N34" s="56" t="s">
        <v>601</v>
      </c>
      <c r="O34" s="53"/>
      <c r="P34" s="1"/>
      <c r="Q34" s="1"/>
    </row>
    <row r="35" spans="1:17" s="12" customFormat="1" ht="20.25" customHeight="1">
      <c r="A35" s="58"/>
      <c r="B35" s="256">
        <v>30</v>
      </c>
      <c r="C35" s="253" t="str">
        <f t="shared" si="0"/>
        <v>B4</v>
      </c>
      <c r="D35" s="53">
        <v>30</v>
      </c>
      <c r="E35" s="53" t="s">
        <v>605</v>
      </c>
      <c r="F35" s="53" t="s">
        <v>606</v>
      </c>
      <c r="G35" s="54" t="s">
        <v>607</v>
      </c>
      <c r="H35" s="82">
        <v>0</v>
      </c>
      <c r="I35" s="53" t="s">
        <v>608</v>
      </c>
      <c r="J35" s="53" t="s">
        <v>609</v>
      </c>
      <c r="K35" s="82">
        <v>0</v>
      </c>
      <c r="L35" s="255">
        <f t="shared" si="1"/>
        <v>0</v>
      </c>
      <c r="M35" s="263" t="s">
        <v>249</v>
      </c>
      <c r="N35" s="56" t="s">
        <v>610</v>
      </c>
      <c r="O35" s="53"/>
      <c r="P35" s="1"/>
      <c r="Q35" s="1"/>
    </row>
    <row r="36" spans="1:17" s="12" customFormat="1" ht="20.25" customHeight="1" thickBot="1">
      <c r="A36" s="58"/>
      <c r="B36" s="66">
        <v>31</v>
      </c>
      <c r="C36" s="68" t="str">
        <f t="shared" si="0"/>
        <v>C4</v>
      </c>
      <c r="D36" s="68">
        <v>30</v>
      </c>
      <c r="E36" s="68" t="s">
        <v>611</v>
      </c>
      <c r="F36" s="68" t="s">
        <v>612</v>
      </c>
      <c r="G36" s="69" t="s">
        <v>613</v>
      </c>
      <c r="H36" s="264">
        <v>0</v>
      </c>
      <c r="I36" s="68" t="s">
        <v>614</v>
      </c>
      <c r="J36" s="68" t="s">
        <v>615</v>
      </c>
      <c r="K36" s="264">
        <v>0</v>
      </c>
      <c r="L36" s="265">
        <f t="shared" si="1"/>
        <v>0</v>
      </c>
      <c r="M36" s="266" t="s">
        <v>262</v>
      </c>
      <c r="N36" s="267" t="s">
        <v>610</v>
      </c>
      <c r="O36" s="68"/>
      <c r="P36" s="1"/>
      <c r="Q36" s="1"/>
    </row>
    <row r="37" spans="1:17" s="12" customFormat="1" ht="20.25" hidden="1" customHeight="1">
      <c r="A37" s="58"/>
      <c r="B37" s="74">
        <v>32</v>
      </c>
      <c r="C37" s="246" t="str">
        <f t="shared" si="0"/>
        <v>A4</v>
      </c>
      <c r="D37" s="46">
        <v>32</v>
      </c>
      <c r="E37" s="46" t="s">
        <v>616</v>
      </c>
      <c r="F37" s="46"/>
      <c r="G37" s="47"/>
      <c r="H37" s="268"/>
      <c r="I37" s="46"/>
      <c r="J37" s="46"/>
      <c r="K37" s="269"/>
      <c r="L37" s="251"/>
      <c r="M37" s="263" t="s">
        <v>305</v>
      </c>
      <c r="N37" s="50"/>
      <c r="O37" s="46"/>
      <c r="P37" s="1"/>
      <c r="Q37" s="1"/>
    </row>
    <row r="38" spans="1:17" s="12" customFormat="1" ht="20.25" hidden="1" customHeight="1">
      <c r="A38" s="58"/>
      <c r="B38" s="74"/>
      <c r="C38" s="261"/>
      <c r="D38" s="53"/>
      <c r="E38" s="53"/>
      <c r="F38" s="53"/>
      <c r="G38" s="54"/>
      <c r="H38" s="82"/>
      <c r="I38" s="53"/>
      <c r="J38" s="53"/>
      <c r="K38" s="270"/>
      <c r="L38" s="255"/>
      <c r="M38" s="263"/>
      <c r="N38" s="56"/>
      <c r="O38" s="53"/>
      <c r="P38" s="1"/>
      <c r="Q38" s="1"/>
    </row>
    <row r="39" spans="1:17" s="12" customFormat="1" ht="20.25" hidden="1" customHeight="1">
      <c r="A39" s="58"/>
      <c r="B39" s="74"/>
      <c r="C39" s="253"/>
      <c r="D39" s="53"/>
      <c r="E39" s="53"/>
      <c r="F39" s="53"/>
      <c r="G39" s="54"/>
      <c r="H39" s="82"/>
      <c r="I39" s="53"/>
      <c r="J39" s="53"/>
      <c r="K39" s="270"/>
      <c r="L39" s="255"/>
      <c r="M39" s="263"/>
      <c r="N39" s="56"/>
      <c r="O39" s="53"/>
      <c r="P39" s="1"/>
      <c r="Q39" s="1"/>
    </row>
    <row r="40" spans="1:17" s="12" customFormat="1" ht="20.25" hidden="1" customHeight="1">
      <c r="A40" s="58"/>
      <c r="B40" s="74"/>
      <c r="C40" s="253"/>
      <c r="D40" s="53"/>
      <c r="E40" s="53"/>
      <c r="F40" s="53"/>
      <c r="G40" s="54"/>
      <c r="H40" s="82"/>
      <c r="I40" s="53"/>
      <c r="J40" s="53"/>
      <c r="K40" s="270"/>
      <c r="L40" s="255"/>
      <c r="M40" s="263"/>
      <c r="N40" s="56"/>
      <c r="O40" s="53"/>
      <c r="P40" s="1"/>
      <c r="Q40" s="1"/>
    </row>
    <row r="41" spans="1:17" s="12" customFormat="1" ht="20.25" hidden="1" customHeight="1">
      <c r="A41" s="58"/>
      <c r="B41" s="74"/>
      <c r="C41" s="253"/>
      <c r="D41" s="53"/>
      <c r="E41" s="53"/>
      <c r="F41" s="53"/>
      <c r="G41" s="54"/>
      <c r="H41" s="82"/>
      <c r="I41" s="53"/>
      <c r="J41" s="53"/>
      <c r="K41" s="270"/>
      <c r="L41" s="255"/>
      <c r="M41" s="263"/>
      <c r="N41" s="56"/>
      <c r="O41" s="53"/>
      <c r="P41" s="1"/>
      <c r="Q41" s="1"/>
    </row>
    <row r="42" spans="1:17" s="12" customFormat="1" ht="20.25" hidden="1" customHeight="1">
      <c r="A42" s="58"/>
      <c r="B42" s="74"/>
      <c r="C42" s="253"/>
      <c r="D42" s="53"/>
      <c r="E42" s="53"/>
      <c r="F42" s="53"/>
      <c r="G42" s="54"/>
      <c r="H42" s="82"/>
      <c r="I42" s="53"/>
      <c r="J42" s="53"/>
      <c r="K42" s="270"/>
      <c r="L42" s="255"/>
      <c r="M42" s="263"/>
      <c r="N42" s="56"/>
      <c r="O42" s="53"/>
      <c r="P42" s="1"/>
      <c r="Q42" s="1"/>
    </row>
    <row r="43" spans="1:17" s="12" customFormat="1" ht="20.25" hidden="1" customHeight="1">
      <c r="A43" s="58"/>
      <c r="B43" s="74"/>
      <c r="C43" s="253"/>
      <c r="D43" s="53"/>
      <c r="E43" s="53"/>
      <c r="F43" s="53"/>
      <c r="G43" s="54"/>
      <c r="H43" s="82"/>
      <c r="I43" s="53"/>
      <c r="J43" s="53"/>
      <c r="K43" s="270"/>
      <c r="L43" s="255"/>
      <c r="M43" s="263"/>
      <c r="N43" s="56"/>
      <c r="O43" s="53"/>
      <c r="P43" s="1"/>
      <c r="Q43" s="1"/>
    </row>
    <row r="44" spans="1:17" s="12" customFormat="1" ht="20.25" hidden="1" customHeight="1">
      <c r="A44" s="58"/>
      <c r="B44" s="74"/>
      <c r="C44" s="253"/>
      <c r="D44" s="53"/>
      <c r="E44" s="53"/>
      <c r="F44" s="53"/>
      <c r="G44" s="54"/>
      <c r="H44" s="82"/>
      <c r="I44" s="53"/>
      <c r="J44" s="53"/>
      <c r="K44" s="270"/>
      <c r="L44" s="255"/>
      <c r="M44" s="263"/>
      <c r="N44" s="56"/>
      <c r="O44" s="53"/>
      <c r="P44" s="1"/>
      <c r="Q44" s="1"/>
    </row>
    <row r="45" spans="1:17" s="12" customFormat="1" ht="20.25" hidden="1" customHeight="1">
      <c r="A45" s="58"/>
      <c r="B45" s="74"/>
      <c r="C45" s="253"/>
      <c r="D45" s="53"/>
      <c r="E45" s="53"/>
      <c r="F45" s="53"/>
      <c r="G45" s="54"/>
      <c r="H45" s="82"/>
      <c r="I45" s="53"/>
      <c r="J45" s="53"/>
      <c r="K45" s="270"/>
      <c r="L45" s="255"/>
      <c r="M45" s="263"/>
      <c r="N45" s="56"/>
      <c r="O45" s="53"/>
      <c r="P45" s="1"/>
      <c r="Q45" s="1"/>
    </row>
    <row r="46" spans="1:17" s="12" customFormat="1" ht="20.25" hidden="1" customHeight="1">
      <c r="A46" s="58"/>
      <c r="B46" s="74"/>
      <c r="C46" s="253"/>
      <c r="D46" s="53"/>
      <c r="E46" s="53"/>
      <c r="F46" s="53"/>
      <c r="G46" s="54"/>
      <c r="H46" s="82"/>
      <c r="I46" s="53"/>
      <c r="J46" s="53"/>
      <c r="K46" s="270"/>
      <c r="L46" s="255"/>
      <c r="M46" s="263"/>
      <c r="N46" s="56"/>
      <c r="O46" s="53"/>
      <c r="P46" s="1"/>
      <c r="Q46" s="1"/>
    </row>
    <row r="47" spans="1:17" s="12" customFormat="1" ht="20.25" hidden="1" customHeight="1">
      <c r="A47" s="58"/>
      <c r="B47" s="74"/>
      <c r="C47" s="253"/>
      <c r="D47" s="53"/>
      <c r="E47" s="53"/>
      <c r="F47" s="53"/>
      <c r="G47" s="54"/>
      <c r="H47" s="82"/>
      <c r="I47" s="53"/>
      <c r="J47" s="53"/>
      <c r="K47" s="270"/>
      <c r="L47" s="255"/>
      <c r="M47" s="263"/>
      <c r="N47" s="56"/>
      <c r="O47" s="53"/>
      <c r="P47" s="1"/>
      <c r="Q47" s="1"/>
    </row>
    <row r="48" spans="1:17" s="12" customFormat="1" ht="20.25" hidden="1" customHeight="1">
      <c r="A48" s="58"/>
      <c r="B48" s="74"/>
      <c r="C48" s="253"/>
      <c r="D48" s="53"/>
      <c r="E48" s="53"/>
      <c r="F48" s="53"/>
      <c r="G48" s="54"/>
      <c r="H48" s="82"/>
      <c r="I48" s="53"/>
      <c r="J48" s="53"/>
      <c r="K48" s="270"/>
      <c r="L48" s="255"/>
      <c r="M48" s="263"/>
      <c r="N48" s="56"/>
      <c r="O48" s="53"/>
      <c r="P48" s="1"/>
      <c r="Q48" s="1"/>
    </row>
    <row r="49" spans="1:17" s="12" customFormat="1" ht="20.25" hidden="1" customHeight="1">
      <c r="A49" s="58"/>
      <c r="B49" s="74"/>
      <c r="C49" s="253"/>
      <c r="D49" s="53"/>
      <c r="E49" s="53"/>
      <c r="F49" s="53"/>
      <c r="G49" s="54"/>
      <c r="H49" s="82"/>
      <c r="I49" s="53"/>
      <c r="J49" s="53"/>
      <c r="K49" s="270"/>
      <c r="L49" s="255"/>
      <c r="M49" s="263"/>
      <c r="N49" s="56"/>
      <c r="O49" s="53"/>
      <c r="P49" s="1"/>
      <c r="Q49" s="1"/>
    </row>
    <row r="50" spans="1:17" s="12" customFormat="1" ht="20.25" hidden="1" customHeight="1">
      <c r="A50" s="58"/>
      <c r="B50" s="74"/>
      <c r="C50" s="253"/>
      <c r="D50" s="53"/>
      <c r="E50" s="53"/>
      <c r="F50" s="53"/>
      <c r="G50" s="54"/>
      <c r="H50" s="82"/>
      <c r="I50" s="53"/>
      <c r="J50" s="53"/>
      <c r="K50" s="270"/>
      <c r="L50" s="255"/>
      <c r="M50" s="263"/>
      <c r="N50" s="56"/>
      <c r="O50" s="53"/>
      <c r="P50" s="1"/>
      <c r="Q50" s="1"/>
    </row>
    <row r="51" spans="1:17" s="12" customFormat="1" ht="20.25" hidden="1" customHeight="1">
      <c r="A51" s="58"/>
      <c r="B51" s="74"/>
      <c r="C51" s="253"/>
      <c r="D51" s="53"/>
      <c r="E51" s="53"/>
      <c r="F51" s="53"/>
      <c r="G51" s="54"/>
      <c r="H51" s="82"/>
      <c r="I51" s="53"/>
      <c r="J51" s="53"/>
      <c r="K51" s="270"/>
      <c r="L51" s="255"/>
      <c r="M51" s="263"/>
      <c r="N51" s="56"/>
      <c r="O51" s="53"/>
      <c r="P51" s="1"/>
      <c r="Q51" s="1"/>
    </row>
    <row r="52" spans="1:17" s="12" customFormat="1" ht="20.25" hidden="1" customHeight="1">
      <c r="A52" s="58"/>
      <c r="B52" s="74"/>
      <c r="C52" s="253"/>
      <c r="D52" s="53"/>
      <c r="E52" s="53"/>
      <c r="F52" s="53"/>
      <c r="G52" s="54"/>
      <c r="H52" s="82"/>
      <c r="I52" s="53"/>
      <c r="J52" s="53"/>
      <c r="K52" s="270"/>
      <c r="L52" s="255"/>
      <c r="M52" s="263"/>
      <c r="N52" s="56"/>
      <c r="O52" s="53"/>
      <c r="P52" s="1"/>
      <c r="Q52" s="1"/>
    </row>
    <row r="53" spans="1:17" s="12" customFormat="1" ht="20.25" hidden="1" customHeight="1">
      <c r="A53" s="58"/>
      <c r="B53" s="74"/>
      <c r="C53" s="253"/>
      <c r="D53" s="53"/>
      <c r="E53" s="53"/>
      <c r="F53" s="53"/>
      <c r="G53" s="54"/>
      <c r="H53" s="82"/>
      <c r="I53" s="53"/>
      <c r="J53" s="53"/>
      <c r="K53" s="270"/>
      <c r="L53" s="255"/>
      <c r="M53" s="263"/>
      <c r="N53" s="56"/>
      <c r="O53" s="53"/>
      <c r="P53" s="1"/>
      <c r="Q53" s="1"/>
    </row>
    <row r="54" spans="1:17" s="12" customFormat="1" ht="20.25" hidden="1" customHeight="1">
      <c r="A54" s="58"/>
      <c r="B54" s="74"/>
      <c r="C54" s="253"/>
      <c r="D54" s="53"/>
      <c r="E54" s="53"/>
      <c r="F54" s="53"/>
      <c r="G54" s="54"/>
      <c r="H54" s="82"/>
      <c r="I54" s="53"/>
      <c r="J54" s="53"/>
      <c r="K54" s="270"/>
      <c r="L54" s="255"/>
      <c r="M54" s="263"/>
      <c r="N54" s="56"/>
      <c r="O54" s="53"/>
      <c r="P54" s="1"/>
      <c r="Q54" s="1"/>
    </row>
    <row r="55" spans="1:17" s="12" customFormat="1" ht="20.25" hidden="1" customHeight="1">
      <c r="A55" s="58"/>
      <c r="B55" s="74"/>
      <c r="C55" s="253"/>
      <c r="D55" s="53"/>
      <c r="E55" s="53"/>
      <c r="F55" s="53"/>
      <c r="G55" s="54"/>
      <c r="H55" s="82"/>
      <c r="I55" s="53"/>
      <c r="J55" s="53"/>
      <c r="K55" s="270"/>
      <c r="L55" s="255"/>
      <c r="M55" s="263"/>
      <c r="N55" s="56"/>
      <c r="O55" s="53"/>
      <c r="P55" s="1"/>
      <c r="Q55" s="1"/>
    </row>
    <row r="56" spans="1:17" s="12" customFormat="1" ht="20.25" hidden="1" customHeight="1">
      <c r="A56" s="58"/>
      <c r="B56" s="74"/>
      <c r="C56" s="253"/>
      <c r="D56" s="53"/>
      <c r="E56" s="53"/>
      <c r="F56" s="53"/>
      <c r="G56" s="54"/>
      <c r="H56" s="82"/>
      <c r="I56" s="53"/>
      <c r="J56" s="53"/>
      <c r="K56" s="270"/>
      <c r="L56" s="255"/>
      <c r="M56" s="263"/>
      <c r="N56" s="56"/>
      <c r="O56" s="53"/>
      <c r="P56" s="1"/>
      <c r="Q56" s="1"/>
    </row>
    <row r="57" spans="1:17" s="12" customFormat="1" ht="20.25" hidden="1" customHeight="1">
      <c r="A57" s="58"/>
      <c r="B57" s="74"/>
      <c r="C57" s="253"/>
      <c r="D57" s="53"/>
      <c r="E57" s="53"/>
      <c r="F57" s="53"/>
      <c r="G57" s="54"/>
      <c r="H57" s="82"/>
      <c r="I57" s="53"/>
      <c r="J57" s="53"/>
      <c r="K57" s="270"/>
      <c r="L57" s="255"/>
      <c r="M57" s="263"/>
      <c r="N57" s="56"/>
      <c r="O57" s="53"/>
      <c r="P57" s="1"/>
      <c r="Q57" s="1"/>
    </row>
    <row r="58" spans="1:17" s="12" customFormat="1" ht="20.25" hidden="1" customHeight="1">
      <c r="A58" s="58"/>
      <c r="B58" s="74"/>
      <c r="C58" s="253"/>
      <c r="D58" s="53"/>
      <c r="E58" s="53"/>
      <c r="F58" s="53"/>
      <c r="G58" s="54"/>
      <c r="H58" s="82"/>
      <c r="I58" s="53"/>
      <c r="J58" s="53"/>
      <c r="K58" s="270"/>
      <c r="L58" s="255"/>
      <c r="M58" s="263"/>
      <c r="N58" s="56"/>
      <c r="O58" s="53"/>
      <c r="P58" s="1"/>
      <c r="Q58" s="1"/>
    </row>
    <row r="59" spans="1:17" s="12" customFormat="1" ht="20.25" hidden="1" customHeight="1">
      <c r="A59" s="58"/>
      <c r="B59" s="74"/>
      <c r="C59" s="253"/>
      <c r="D59" s="53"/>
      <c r="E59" s="53"/>
      <c r="F59" s="53"/>
      <c r="G59" s="54"/>
      <c r="H59" s="82"/>
      <c r="I59" s="53"/>
      <c r="J59" s="53"/>
      <c r="K59" s="270"/>
      <c r="L59" s="255"/>
      <c r="M59" s="263"/>
      <c r="N59" s="56"/>
      <c r="O59" s="53"/>
      <c r="P59" s="1"/>
      <c r="Q59" s="1"/>
    </row>
    <row r="60" spans="1:17" s="12" customFormat="1" ht="20.25" hidden="1" customHeight="1">
      <c r="A60" s="58"/>
      <c r="B60" s="74"/>
      <c r="C60" s="253"/>
      <c r="D60" s="53"/>
      <c r="E60" s="53"/>
      <c r="F60" s="53"/>
      <c r="G60" s="54"/>
      <c r="H60" s="82"/>
      <c r="I60" s="53"/>
      <c r="J60" s="53"/>
      <c r="K60" s="270"/>
      <c r="L60" s="255"/>
      <c r="M60" s="263"/>
      <c r="N60" s="56"/>
      <c r="O60" s="53"/>
      <c r="P60" s="1"/>
      <c r="Q60" s="1"/>
    </row>
    <row r="61" spans="1:17" s="12" customFormat="1" ht="20.25" hidden="1" customHeight="1">
      <c r="A61" s="58"/>
      <c r="B61" s="74"/>
      <c r="C61" s="253"/>
      <c r="D61" s="53"/>
      <c r="E61" s="53"/>
      <c r="F61" s="53"/>
      <c r="G61" s="54"/>
      <c r="H61" s="82"/>
      <c r="I61" s="53"/>
      <c r="J61" s="53"/>
      <c r="K61" s="270"/>
      <c r="L61" s="255"/>
      <c r="M61" s="263"/>
      <c r="N61" s="56"/>
      <c r="O61" s="53"/>
      <c r="P61" s="1"/>
      <c r="Q61" s="1"/>
    </row>
    <row r="62" spans="1:17" s="12" customFormat="1" ht="20.25" hidden="1" customHeight="1">
      <c r="A62" s="58"/>
      <c r="B62" s="74"/>
      <c r="C62" s="253"/>
      <c r="D62" s="53"/>
      <c r="E62" s="53"/>
      <c r="F62" s="53"/>
      <c r="G62" s="54"/>
      <c r="H62" s="82"/>
      <c r="I62" s="53"/>
      <c r="J62" s="53"/>
      <c r="K62" s="270"/>
      <c r="L62" s="255"/>
      <c r="M62" s="263"/>
      <c r="N62" s="56"/>
      <c r="O62" s="53"/>
      <c r="P62" s="1"/>
      <c r="Q62" s="1"/>
    </row>
    <row r="63" spans="1:17" s="12" customFormat="1" ht="20.25" hidden="1" customHeight="1">
      <c r="A63" s="58"/>
      <c r="B63" s="74"/>
      <c r="C63" s="253"/>
      <c r="D63" s="53"/>
      <c r="E63" s="53"/>
      <c r="F63" s="53"/>
      <c r="G63" s="54"/>
      <c r="H63" s="82"/>
      <c r="I63" s="53"/>
      <c r="J63" s="53"/>
      <c r="K63" s="270"/>
      <c r="L63" s="255"/>
      <c r="M63" s="263"/>
      <c r="N63" s="56"/>
      <c r="O63" s="53"/>
      <c r="P63" s="1"/>
      <c r="Q63" s="1"/>
    </row>
    <row r="64" spans="1:17" s="12" customFormat="1" ht="20.25" hidden="1" customHeight="1">
      <c r="A64" s="58"/>
      <c r="B64" s="74"/>
      <c r="C64" s="253"/>
      <c r="D64" s="53"/>
      <c r="E64" s="53"/>
      <c r="F64" s="53"/>
      <c r="G64" s="54"/>
      <c r="H64" s="82"/>
      <c r="I64" s="53"/>
      <c r="J64" s="53"/>
      <c r="K64" s="270"/>
      <c r="L64" s="255"/>
      <c r="M64" s="263"/>
      <c r="N64" s="56"/>
      <c r="O64" s="53"/>
      <c r="P64" s="1"/>
      <c r="Q64" s="1"/>
    </row>
    <row r="65" spans="1:17" s="12" customFormat="1" ht="20.25" hidden="1" customHeight="1">
      <c r="A65" s="58"/>
      <c r="B65" s="74"/>
      <c r="C65" s="253"/>
      <c r="D65" s="53"/>
      <c r="E65" s="53"/>
      <c r="F65" s="53"/>
      <c r="G65" s="54"/>
      <c r="H65" s="82"/>
      <c r="I65" s="53"/>
      <c r="J65" s="53"/>
      <c r="K65" s="270"/>
      <c r="L65" s="255"/>
      <c r="M65" s="263"/>
      <c r="N65" s="56"/>
      <c r="O65" s="53"/>
      <c r="P65" s="1"/>
      <c r="Q65" s="1"/>
    </row>
    <row r="66" spans="1:17" s="12" customFormat="1" ht="20.25" hidden="1" customHeight="1">
      <c r="A66" s="58"/>
      <c r="B66" s="74"/>
      <c r="C66" s="253"/>
      <c r="D66" s="53"/>
      <c r="E66" s="53"/>
      <c r="F66" s="53"/>
      <c r="G66" s="54"/>
      <c r="H66" s="82"/>
      <c r="I66" s="53"/>
      <c r="J66" s="53"/>
      <c r="K66" s="270"/>
      <c r="L66" s="255"/>
      <c r="M66" s="263"/>
      <c r="N66" s="56"/>
      <c r="O66" s="53"/>
      <c r="P66" s="1"/>
      <c r="Q66" s="1"/>
    </row>
    <row r="67" spans="1:17" s="12" customFormat="1" ht="20.25" hidden="1" customHeight="1">
      <c r="A67" s="58"/>
      <c r="B67" s="74"/>
      <c r="C67" s="253"/>
      <c r="D67" s="53"/>
      <c r="E67" s="53"/>
      <c r="F67" s="53"/>
      <c r="G67" s="54"/>
      <c r="H67" s="82"/>
      <c r="I67" s="53"/>
      <c r="J67" s="53"/>
      <c r="K67" s="270"/>
      <c r="L67" s="255"/>
      <c r="M67" s="263"/>
      <c r="N67" s="56"/>
      <c r="O67" s="53"/>
      <c r="P67" s="1"/>
      <c r="Q67" s="1"/>
    </row>
    <row r="68" spans="1:17" s="12" customFormat="1" ht="20.25" hidden="1" customHeight="1">
      <c r="A68" s="58"/>
      <c r="B68" s="74"/>
      <c r="C68" s="253"/>
      <c r="D68" s="53"/>
      <c r="E68" s="53"/>
      <c r="F68" s="53"/>
      <c r="G68" s="54"/>
      <c r="H68" s="82"/>
      <c r="I68" s="53"/>
      <c r="J68" s="53"/>
      <c r="K68" s="270"/>
      <c r="L68" s="255"/>
      <c r="M68" s="263"/>
      <c r="N68" s="56"/>
      <c r="O68" s="53"/>
      <c r="P68" s="1"/>
      <c r="Q68" s="1"/>
    </row>
    <row r="69" spans="1:17" s="12" customFormat="1" ht="20.25" hidden="1" customHeight="1">
      <c r="A69" s="58"/>
      <c r="B69" s="74"/>
      <c r="C69" s="253"/>
      <c r="D69" s="53"/>
      <c r="E69" s="53"/>
      <c r="F69" s="53"/>
      <c r="G69" s="54"/>
      <c r="H69" s="82"/>
      <c r="I69" s="53"/>
      <c r="J69" s="53"/>
      <c r="K69" s="270"/>
      <c r="L69" s="255"/>
      <c r="M69" s="263"/>
      <c r="N69" s="56"/>
      <c r="O69" s="53"/>
      <c r="P69" s="1"/>
      <c r="Q69" s="1"/>
    </row>
    <row r="70" spans="1:17" s="12" customFormat="1" ht="20.25" hidden="1" customHeight="1">
      <c r="A70" s="58"/>
      <c r="B70" s="74"/>
      <c r="C70" s="253"/>
      <c r="D70" s="53"/>
      <c r="E70" s="53"/>
      <c r="F70" s="53"/>
      <c r="G70" s="54"/>
      <c r="H70" s="82"/>
      <c r="I70" s="53"/>
      <c r="J70" s="53"/>
      <c r="K70" s="270"/>
      <c r="L70" s="255"/>
      <c r="M70" s="263"/>
      <c r="N70" s="56"/>
      <c r="O70" s="53"/>
      <c r="P70" s="1"/>
      <c r="Q70" s="1"/>
    </row>
    <row r="71" spans="1:17" s="12" customFormat="1" ht="20.25" hidden="1" customHeight="1">
      <c r="A71" s="58"/>
      <c r="B71" s="74"/>
      <c r="C71" s="253"/>
      <c r="D71" s="53"/>
      <c r="E71" s="53"/>
      <c r="F71" s="53"/>
      <c r="G71" s="54"/>
      <c r="H71" s="82"/>
      <c r="I71" s="53"/>
      <c r="J71" s="53"/>
      <c r="K71" s="270"/>
      <c r="L71" s="255"/>
      <c r="M71" s="263"/>
      <c r="N71" s="56"/>
      <c r="O71" s="53"/>
      <c r="P71" s="1"/>
      <c r="Q71" s="1"/>
    </row>
    <row r="72" spans="1:17" s="12" customFormat="1" ht="20.25" hidden="1" customHeight="1">
      <c r="A72" s="58"/>
      <c r="B72" s="74"/>
      <c r="C72" s="253"/>
      <c r="D72" s="53"/>
      <c r="E72" s="53"/>
      <c r="F72" s="53"/>
      <c r="G72" s="54"/>
      <c r="H72" s="82"/>
      <c r="I72" s="53"/>
      <c r="J72" s="53"/>
      <c r="K72" s="270"/>
      <c r="L72" s="255"/>
      <c r="M72" s="263"/>
      <c r="N72" s="56"/>
      <c r="O72" s="53"/>
      <c r="P72" s="1"/>
      <c r="Q72" s="1"/>
    </row>
    <row r="73" spans="1:17" s="12" customFormat="1" ht="20.25" hidden="1" customHeight="1">
      <c r="A73" s="58"/>
      <c r="B73" s="74"/>
      <c r="C73" s="253"/>
      <c r="D73" s="53"/>
      <c r="E73" s="53"/>
      <c r="F73" s="53"/>
      <c r="G73" s="54"/>
      <c r="H73" s="82"/>
      <c r="I73" s="53"/>
      <c r="J73" s="53"/>
      <c r="K73" s="270"/>
      <c r="L73" s="255"/>
      <c r="M73" s="263"/>
      <c r="N73" s="56"/>
      <c r="O73" s="53"/>
      <c r="P73" s="1"/>
      <c r="Q73" s="1"/>
    </row>
    <row r="74" spans="1:17" s="12" customFormat="1" ht="20.25" hidden="1" customHeight="1">
      <c r="A74" s="58"/>
      <c r="B74" s="74"/>
      <c r="C74" s="253"/>
      <c r="D74" s="53"/>
      <c r="E74" s="53"/>
      <c r="F74" s="53"/>
      <c r="G74" s="54"/>
      <c r="H74" s="82"/>
      <c r="I74" s="53"/>
      <c r="J74" s="53"/>
      <c r="K74" s="270"/>
      <c r="L74" s="255"/>
      <c r="M74" s="263"/>
      <c r="N74" s="56"/>
      <c r="O74" s="53"/>
      <c r="P74" s="1"/>
      <c r="Q74" s="1"/>
    </row>
    <row r="75" spans="1:17" s="12" customFormat="1" ht="20.25" hidden="1" customHeight="1">
      <c r="A75" s="58"/>
      <c r="B75" s="74"/>
      <c r="C75" s="253"/>
      <c r="D75" s="53"/>
      <c r="E75" s="53"/>
      <c r="F75" s="53"/>
      <c r="G75" s="54"/>
      <c r="H75" s="82"/>
      <c r="I75" s="53"/>
      <c r="J75" s="53"/>
      <c r="K75" s="270"/>
      <c r="L75" s="255"/>
      <c r="M75" s="263"/>
      <c r="N75" s="56"/>
      <c r="O75" s="53"/>
      <c r="P75" s="1"/>
      <c r="Q75" s="1"/>
    </row>
    <row r="76" spans="1:17" s="12" customFormat="1" ht="20.25" hidden="1" customHeight="1">
      <c r="A76" s="58"/>
      <c r="B76" s="74"/>
      <c r="C76" s="253"/>
      <c r="D76" s="53"/>
      <c r="E76" s="53"/>
      <c r="F76" s="53"/>
      <c r="G76" s="54"/>
      <c r="H76" s="82"/>
      <c r="I76" s="53"/>
      <c r="J76" s="53"/>
      <c r="K76" s="270"/>
      <c r="L76" s="255"/>
      <c r="M76" s="263"/>
      <c r="N76" s="56"/>
      <c r="O76" s="53"/>
      <c r="P76" s="1"/>
      <c r="Q76" s="1"/>
    </row>
    <row r="77" spans="1:17" s="12" customFormat="1" ht="20.25" hidden="1" customHeight="1">
      <c r="A77" s="58"/>
      <c r="B77" s="74"/>
      <c r="C77" s="253"/>
      <c r="D77" s="53"/>
      <c r="E77" s="53"/>
      <c r="F77" s="53"/>
      <c r="G77" s="54"/>
      <c r="H77" s="82"/>
      <c r="I77" s="53"/>
      <c r="J77" s="53"/>
      <c r="K77" s="270"/>
      <c r="L77" s="255"/>
      <c r="M77" s="263"/>
      <c r="N77" s="56"/>
      <c r="O77" s="53"/>
      <c r="P77" s="1"/>
      <c r="Q77" s="1"/>
    </row>
    <row r="78" spans="1:17" s="12" customFormat="1" ht="20.25" hidden="1" customHeight="1">
      <c r="A78" s="58"/>
      <c r="B78" s="74"/>
      <c r="C78" s="253"/>
      <c r="D78" s="53"/>
      <c r="E78" s="53"/>
      <c r="F78" s="53"/>
      <c r="G78" s="54"/>
      <c r="H78" s="82"/>
      <c r="I78" s="53"/>
      <c r="J78" s="53"/>
      <c r="K78" s="270"/>
      <c r="L78" s="255"/>
      <c r="M78" s="263"/>
      <c r="N78" s="56"/>
      <c r="O78" s="53"/>
      <c r="P78" s="1"/>
      <c r="Q78" s="1"/>
    </row>
    <row r="79" spans="1:17" s="12" customFormat="1" ht="20.25" hidden="1" customHeight="1">
      <c r="A79" s="58"/>
      <c r="B79" s="74"/>
      <c r="C79" s="253"/>
      <c r="D79" s="53"/>
      <c r="E79" s="53"/>
      <c r="F79" s="53"/>
      <c r="G79" s="54"/>
      <c r="H79" s="82"/>
      <c r="I79" s="53"/>
      <c r="J79" s="53"/>
      <c r="K79" s="270"/>
      <c r="L79" s="255"/>
      <c r="M79" s="263"/>
      <c r="N79" s="56"/>
      <c r="O79" s="53"/>
      <c r="P79" s="1"/>
      <c r="Q79" s="1"/>
    </row>
    <row r="80" spans="1:17" s="12" customFormat="1" ht="20.25" hidden="1" customHeight="1">
      <c r="A80" s="58"/>
      <c r="B80" s="74"/>
      <c r="C80" s="253"/>
      <c r="D80" s="53"/>
      <c r="E80" s="53"/>
      <c r="F80" s="53"/>
      <c r="G80" s="54"/>
      <c r="H80" s="82"/>
      <c r="I80" s="53"/>
      <c r="J80" s="53"/>
      <c r="K80" s="270"/>
      <c r="L80" s="255"/>
      <c r="M80" s="263"/>
      <c r="N80" s="56"/>
      <c r="O80" s="53"/>
      <c r="P80" s="1"/>
      <c r="Q80" s="1"/>
    </row>
    <row r="81" spans="1:17" s="12" customFormat="1" ht="20.25" hidden="1" customHeight="1">
      <c r="A81" s="58"/>
      <c r="B81" s="74"/>
      <c r="C81" s="253"/>
      <c r="D81" s="53"/>
      <c r="E81" s="53"/>
      <c r="F81" s="53"/>
      <c r="G81" s="54"/>
      <c r="H81" s="82"/>
      <c r="I81" s="53"/>
      <c r="J81" s="53"/>
      <c r="K81" s="270"/>
      <c r="L81" s="255"/>
      <c r="M81" s="263"/>
      <c r="N81" s="56"/>
      <c r="O81" s="53"/>
      <c r="P81" s="1"/>
      <c r="Q81" s="1"/>
    </row>
    <row r="82" spans="1:17" s="12" customFormat="1" ht="20.25" hidden="1" customHeight="1">
      <c r="A82" s="58"/>
      <c r="B82" s="74"/>
      <c r="C82" s="253"/>
      <c r="D82" s="53"/>
      <c r="E82" s="53"/>
      <c r="F82" s="53"/>
      <c r="G82" s="54"/>
      <c r="H82" s="82"/>
      <c r="I82" s="53"/>
      <c r="J82" s="53"/>
      <c r="K82" s="270"/>
      <c r="L82" s="255"/>
      <c r="M82" s="263"/>
      <c r="N82" s="56"/>
      <c r="O82" s="53"/>
      <c r="P82" s="1"/>
      <c r="Q82" s="1"/>
    </row>
    <row r="83" spans="1:17" s="12" customFormat="1" ht="20.25" hidden="1" customHeight="1">
      <c r="A83" s="58"/>
      <c r="B83" s="74"/>
      <c r="C83" s="253"/>
      <c r="D83" s="53"/>
      <c r="E83" s="53"/>
      <c r="F83" s="53"/>
      <c r="G83" s="54"/>
      <c r="H83" s="82"/>
      <c r="I83" s="53"/>
      <c r="J83" s="53"/>
      <c r="K83" s="270"/>
      <c r="L83" s="255"/>
      <c r="M83" s="263"/>
      <c r="N83" s="56"/>
      <c r="O83" s="53"/>
      <c r="P83" s="1"/>
      <c r="Q83" s="1"/>
    </row>
    <row r="84" spans="1:17" s="12" customFormat="1" ht="20.25" hidden="1" customHeight="1">
      <c r="A84" s="58"/>
      <c r="B84" s="74"/>
      <c r="C84" s="253"/>
      <c r="D84" s="53"/>
      <c r="E84" s="53"/>
      <c r="F84" s="53"/>
      <c r="G84" s="54"/>
      <c r="H84" s="82"/>
      <c r="I84" s="53"/>
      <c r="J84" s="53"/>
      <c r="K84" s="270"/>
      <c r="L84" s="255"/>
      <c r="M84" s="263"/>
      <c r="N84" s="56"/>
      <c r="O84" s="53"/>
      <c r="P84" s="1"/>
      <c r="Q84" s="1"/>
    </row>
    <row r="85" spans="1:17" s="12" customFormat="1" ht="20.25" hidden="1" customHeight="1">
      <c r="A85" s="58"/>
      <c r="B85" s="74"/>
      <c r="C85" s="253"/>
      <c r="D85" s="53"/>
      <c r="E85" s="53"/>
      <c r="F85" s="53"/>
      <c r="G85" s="54"/>
      <c r="H85" s="82"/>
      <c r="I85" s="53"/>
      <c r="J85" s="53"/>
      <c r="K85" s="270"/>
      <c r="L85" s="255"/>
      <c r="M85" s="263"/>
      <c r="N85" s="56"/>
      <c r="O85" s="53"/>
      <c r="P85" s="1"/>
      <c r="Q85" s="1"/>
    </row>
    <row r="86" spans="1:17" s="12" customFormat="1" ht="20.25" hidden="1" customHeight="1">
      <c r="A86" s="58"/>
      <c r="B86" s="74"/>
      <c r="C86" s="253"/>
      <c r="D86" s="53"/>
      <c r="E86" s="53"/>
      <c r="F86" s="53"/>
      <c r="G86" s="54"/>
      <c r="H86" s="82"/>
      <c r="I86" s="53"/>
      <c r="J86" s="53"/>
      <c r="K86" s="270"/>
      <c r="L86" s="255"/>
      <c r="M86" s="263"/>
      <c r="N86" s="56"/>
      <c r="O86" s="53"/>
      <c r="P86" s="1"/>
      <c r="Q86" s="1"/>
    </row>
    <row r="87" spans="1:17" s="12" customFormat="1" ht="20.25" hidden="1" customHeight="1">
      <c r="A87" s="58"/>
      <c r="B87" s="74"/>
      <c r="C87" s="253"/>
      <c r="D87" s="53"/>
      <c r="E87" s="53"/>
      <c r="F87" s="53"/>
      <c r="G87" s="54"/>
      <c r="H87" s="82"/>
      <c r="I87" s="53"/>
      <c r="J87" s="53"/>
      <c r="K87" s="270"/>
      <c r="L87" s="255"/>
      <c r="M87" s="263"/>
      <c r="N87" s="56"/>
      <c r="O87" s="53"/>
      <c r="P87" s="1"/>
      <c r="Q87" s="1"/>
    </row>
    <row r="88" spans="1:17" s="12" customFormat="1" ht="20.25" hidden="1" customHeight="1">
      <c r="A88" s="58"/>
      <c r="B88" s="74"/>
      <c r="C88" s="253"/>
      <c r="D88" s="53"/>
      <c r="E88" s="53"/>
      <c r="F88" s="53"/>
      <c r="G88" s="54"/>
      <c r="H88" s="82"/>
      <c r="I88" s="53"/>
      <c r="J88" s="53"/>
      <c r="K88" s="270"/>
      <c r="L88" s="255"/>
      <c r="M88" s="263"/>
      <c r="N88" s="56"/>
      <c r="O88" s="53"/>
      <c r="P88" s="1"/>
      <c r="Q88" s="1"/>
    </row>
    <row r="89" spans="1:17" s="12" customFormat="1" ht="20.25" hidden="1" customHeight="1">
      <c r="A89" s="58"/>
      <c r="B89" s="74"/>
      <c r="C89" s="253"/>
      <c r="D89" s="53"/>
      <c r="E89" s="53"/>
      <c r="F89" s="53"/>
      <c r="G89" s="54"/>
      <c r="H89" s="82"/>
      <c r="I89" s="53"/>
      <c r="J89" s="53"/>
      <c r="K89" s="270"/>
      <c r="L89" s="255"/>
      <c r="M89" s="263"/>
      <c r="N89" s="56"/>
      <c r="O89" s="53"/>
      <c r="P89" s="1"/>
      <c r="Q89" s="1"/>
    </row>
    <row r="90" spans="1:17" s="12" customFormat="1" ht="20.25" hidden="1" customHeight="1">
      <c r="A90" s="58"/>
      <c r="B90" s="74"/>
      <c r="C90" s="253"/>
      <c r="D90" s="53"/>
      <c r="E90" s="53"/>
      <c r="F90" s="53"/>
      <c r="G90" s="54"/>
      <c r="H90" s="82"/>
      <c r="I90" s="53"/>
      <c r="J90" s="53"/>
      <c r="K90" s="270"/>
      <c r="L90" s="255"/>
      <c r="M90" s="263"/>
      <c r="N90" s="56"/>
      <c r="O90" s="53"/>
      <c r="P90" s="1"/>
      <c r="Q90" s="1"/>
    </row>
    <row r="91" spans="1:17" s="12" customFormat="1" ht="20.25" hidden="1" customHeight="1">
      <c r="A91" s="58"/>
      <c r="B91" s="74"/>
      <c r="C91" s="253"/>
      <c r="D91" s="53"/>
      <c r="E91" s="53"/>
      <c r="F91" s="53"/>
      <c r="G91" s="54"/>
      <c r="H91" s="82"/>
      <c r="I91" s="53"/>
      <c r="J91" s="53"/>
      <c r="K91" s="270"/>
      <c r="L91" s="255"/>
      <c r="M91" s="263"/>
      <c r="N91" s="56"/>
      <c r="O91" s="53"/>
      <c r="P91" s="1"/>
      <c r="Q91" s="1"/>
    </row>
    <row r="92" spans="1:17" s="12" customFormat="1" ht="20.25" hidden="1" customHeight="1">
      <c r="A92" s="58"/>
      <c r="B92" s="74"/>
      <c r="C92" s="253"/>
      <c r="D92" s="53"/>
      <c r="E92" s="53"/>
      <c r="F92" s="53"/>
      <c r="G92" s="54"/>
      <c r="H92" s="82"/>
      <c r="I92" s="53"/>
      <c r="J92" s="53"/>
      <c r="K92" s="270"/>
      <c r="L92" s="255"/>
      <c r="M92" s="263"/>
      <c r="N92" s="56"/>
      <c r="O92" s="53"/>
      <c r="P92" s="1"/>
      <c r="Q92" s="1"/>
    </row>
    <row r="93" spans="1:17" s="12" customFormat="1" ht="20.25" hidden="1" customHeight="1">
      <c r="A93" s="58"/>
      <c r="B93" s="74"/>
      <c r="C93" s="253"/>
      <c r="D93" s="53"/>
      <c r="E93" s="53"/>
      <c r="F93" s="53"/>
      <c r="G93" s="54"/>
      <c r="H93" s="82"/>
      <c r="I93" s="53"/>
      <c r="J93" s="53"/>
      <c r="K93" s="270"/>
      <c r="L93" s="255"/>
      <c r="M93" s="263"/>
      <c r="N93" s="56"/>
      <c r="O93" s="53"/>
      <c r="P93" s="1"/>
      <c r="Q93" s="1"/>
    </row>
    <row r="94" spans="1:17" s="12" customFormat="1" ht="20.25" hidden="1" customHeight="1">
      <c r="A94" s="58"/>
      <c r="B94" s="74"/>
      <c r="C94" s="253"/>
      <c r="D94" s="53"/>
      <c r="E94" s="53"/>
      <c r="F94" s="53"/>
      <c r="G94" s="54"/>
      <c r="H94" s="82"/>
      <c r="I94" s="53"/>
      <c r="J94" s="53"/>
      <c r="K94" s="270"/>
      <c r="L94" s="255"/>
      <c r="M94" s="263"/>
      <c r="N94" s="56"/>
      <c r="O94" s="53"/>
      <c r="P94" s="1"/>
      <c r="Q94" s="1"/>
    </row>
    <row r="95" spans="1:17" s="12" customFormat="1" ht="20.25" hidden="1" customHeight="1">
      <c r="A95" s="58"/>
      <c r="B95" s="74"/>
      <c r="C95" s="253"/>
      <c r="D95" s="53"/>
      <c r="E95" s="53"/>
      <c r="F95" s="53"/>
      <c r="G95" s="54"/>
      <c r="H95" s="82"/>
      <c r="I95" s="53"/>
      <c r="J95" s="53"/>
      <c r="K95" s="270"/>
      <c r="L95" s="255"/>
      <c r="M95" s="263"/>
      <c r="N95" s="56"/>
      <c r="O95" s="53"/>
      <c r="P95" s="1"/>
      <c r="Q95" s="1"/>
    </row>
    <row r="96" spans="1:17" s="12" customFormat="1" ht="20.25" hidden="1" customHeight="1">
      <c r="A96" s="58"/>
      <c r="B96" s="74"/>
      <c r="C96" s="253"/>
      <c r="D96" s="53"/>
      <c r="E96" s="53"/>
      <c r="F96" s="53"/>
      <c r="G96" s="54"/>
      <c r="H96" s="82"/>
      <c r="I96" s="53"/>
      <c r="J96" s="53"/>
      <c r="K96" s="270"/>
      <c r="L96" s="255"/>
      <c r="M96" s="263"/>
      <c r="N96" s="56"/>
      <c r="O96" s="53"/>
      <c r="P96" s="1"/>
      <c r="Q96" s="1"/>
    </row>
    <row r="97" spans="1:17" s="12" customFormat="1" ht="20.25" hidden="1" customHeight="1">
      <c r="A97" s="58"/>
      <c r="B97" s="74"/>
      <c r="C97" s="253"/>
      <c r="D97" s="53"/>
      <c r="E97" s="53"/>
      <c r="F97" s="53"/>
      <c r="G97" s="54"/>
      <c r="H97" s="82"/>
      <c r="I97" s="53"/>
      <c r="J97" s="53"/>
      <c r="K97" s="270"/>
      <c r="L97" s="255"/>
      <c r="M97" s="263"/>
      <c r="N97" s="56"/>
      <c r="O97" s="53"/>
      <c r="P97" s="1"/>
      <c r="Q97" s="1"/>
    </row>
    <row r="98" spans="1:17" s="12" customFormat="1" ht="20.25" hidden="1" customHeight="1">
      <c r="A98" s="58"/>
      <c r="B98" s="74"/>
      <c r="C98" s="253"/>
      <c r="D98" s="53"/>
      <c r="E98" s="53"/>
      <c r="F98" s="53"/>
      <c r="G98" s="54"/>
      <c r="H98" s="82"/>
      <c r="I98" s="53"/>
      <c r="J98" s="53"/>
      <c r="K98" s="270"/>
      <c r="L98" s="255"/>
      <c r="M98" s="263"/>
      <c r="N98" s="56"/>
      <c r="O98" s="53"/>
      <c r="P98" s="1"/>
      <c r="Q98" s="1"/>
    </row>
    <row r="99" spans="1:17" s="12" customFormat="1" ht="20.25" hidden="1" customHeight="1">
      <c r="A99" s="58"/>
      <c r="B99" s="74"/>
      <c r="C99" s="253"/>
      <c r="D99" s="53"/>
      <c r="E99" s="53"/>
      <c r="F99" s="53"/>
      <c r="G99" s="54"/>
      <c r="H99" s="82"/>
      <c r="I99" s="53"/>
      <c r="J99" s="53"/>
      <c r="K99" s="270"/>
      <c r="L99" s="255"/>
      <c r="M99" s="263"/>
      <c r="N99" s="56"/>
      <c r="O99" s="53"/>
      <c r="P99" s="1"/>
      <c r="Q99" s="1"/>
    </row>
    <row r="100" spans="1:17" s="12" customFormat="1" ht="20.25" hidden="1" customHeight="1">
      <c r="A100" s="58"/>
      <c r="B100" s="74"/>
      <c r="C100" s="253"/>
      <c r="D100" s="53"/>
      <c r="E100" s="53"/>
      <c r="F100" s="53"/>
      <c r="G100" s="54"/>
      <c r="H100" s="82"/>
      <c r="I100" s="53"/>
      <c r="J100" s="53"/>
      <c r="K100" s="270"/>
      <c r="L100" s="255"/>
      <c r="M100" s="263"/>
      <c r="N100" s="56"/>
      <c r="O100" s="53"/>
      <c r="P100" s="1"/>
      <c r="Q100" s="1"/>
    </row>
    <row r="101" spans="1:17" s="12" customFormat="1" ht="20.25" hidden="1" customHeight="1">
      <c r="A101" s="58"/>
      <c r="B101" s="74"/>
      <c r="C101" s="253"/>
      <c r="D101" s="53"/>
      <c r="E101" s="53"/>
      <c r="F101" s="53"/>
      <c r="G101" s="54"/>
      <c r="H101" s="82"/>
      <c r="I101" s="53"/>
      <c r="J101" s="53"/>
      <c r="K101" s="270"/>
      <c r="L101" s="255"/>
      <c r="M101" s="263"/>
      <c r="N101" s="56"/>
      <c r="O101" s="53"/>
      <c r="P101" s="1"/>
      <c r="Q101" s="1"/>
    </row>
    <row r="102" spans="1:17" s="12" customFormat="1" ht="20.25" hidden="1" customHeight="1">
      <c r="A102" s="58"/>
      <c r="B102" s="74"/>
      <c r="C102" s="253"/>
      <c r="D102" s="53"/>
      <c r="E102" s="53"/>
      <c r="F102" s="53"/>
      <c r="G102" s="54"/>
      <c r="H102" s="82"/>
      <c r="I102" s="53"/>
      <c r="J102" s="53"/>
      <c r="K102" s="270"/>
      <c r="L102" s="255"/>
      <c r="M102" s="263"/>
      <c r="N102" s="56"/>
      <c r="O102" s="53"/>
      <c r="P102" s="1"/>
      <c r="Q102" s="1"/>
    </row>
    <row r="103" spans="1:17" s="12" customFormat="1" ht="20.25" hidden="1" customHeight="1">
      <c r="A103" s="58"/>
      <c r="B103" s="74"/>
      <c r="C103" s="253"/>
      <c r="D103" s="53"/>
      <c r="E103" s="53"/>
      <c r="F103" s="53"/>
      <c r="G103" s="54"/>
      <c r="H103" s="82"/>
      <c r="I103" s="53"/>
      <c r="J103" s="53"/>
      <c r="K103" s="270"/>
      <c r="L103" s="255"/>
      <c r="M103" s="263"/>
      <c r="N103" s="56"/>
      <c r="O103" s="53"/>
      <c r="P103" s="1"/>
      <c r="Q103" s="1"/>
    </row>
    <row r="104" spans="1:17" s="12" customFormat="1" ht="20.25" hidden="1" customHeight="1">
      <c r="A104" s="58"/>
      <c r="B104" s="74"/>
      <c r="C104" s="253"/>
      <c r="D104" s="53"/>
      <c r="E104" s="53"/>
      <c r="F104" s="53"/>
      <c r="G104" s="54"/>
      <c r="H104" s="82"/>
      <c r="I104" s="53"/>
      <c r="J104" s="53"/>
      <c r="K104" s="270"/>
      <c r="L104" s="255"/>
      <c r="M104" s="263"/>
      <c r="N104" s="56"/>
      <c r="O104" s="53"/>
      <c r="P104" s="1"/>
      <c r="Q104" s="1"/>
    </row>
    <row r="105" spans="1:17" s="12" customFormat="1" ht="20.25" hidden="1" customHeight="1">
      <c r="A105" s="58"/>
      <c r="B105" s="74"/>
      <c r="C105" s="253"/>
      <c r="D105" s="53"/>
      <c r="E105" s="53"/>
      <c r="F105" s="53"/>
      <c r="G105" s="54"/>
      <c r="H105" s="82"/>
      <c r="I105" s="53"/>
      <c r="J105" s="53"/>
      <c r="K105" s="270"/>
      <c r="L105" s="255"/>
      <c r="M105" s="263"/>
      <c r="N105" s="271"/>
      <c r="O105" s="53"/>
      <c r="P105" s="1"/>
      <c r="Q105" s="1"/>
    </row>
    <row r="106" spans="1:17">
      <c r="N106" s="272"/>
    </row>
    <row r="115" spans="9:9">
      <c r="I115" s="89"/>
    </row>
  </sheetData>
  <phoneticPr fontId="60" type="noConversion"/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W141"/>
  <sheetViews>
    <sheetView zoomScale="70" zoomScaleNormal="70" workbookViewId="0"/>
  </sheetViews>
  <sheetFormatPr defaultRowHeight="17.25"/>
  <cols>
    <col min="1" max="1" width="3.33203125" style="104" customWidth="1"/>
    <col min="2" max="2" width="24.33203125" style="105" customWidth="1"/>
    <col min="3" max="3" width="15.77734375" style="104" customWidth="1"/>
    <col min="4" max="4" width="25.5546875" style="106" bestFit="1" customWidth="1"/>
    <col min="5" max="5" width="15.77734375" style="104" customWidth="1"/>
    <col min="6" max="6" width="25.5546875" style="105" bestFit="1" customWidth="1"/>
    <col min="7" max="7" width="15.77734375" style="104" customWidth="1"/>
    <col min="8" max="8" width="15.77734375" style="107" customWidth="1"/>
    <col min="9" max="9" width="15.77734375" style="104" customWidth="1"/>
    <col min="10" max="10" width="15.77734375" style="105" customWidth="1"/>
    <col min="11" max="15" width="11" style="104" customWidth="1"/>
    <col min="16" max="16" width="11.77734375" style="104" customWidth="1"/>
    <col min="17" max="257" width="7.5546875" style="104" customWidth="1"/>
    <col min="258" max="1025" width="7.5546875" customWidth="1"/>
  </cols>
  <sheetData>
    <row r="1" spans="1:22" ht="24.75">
      <c r="A1" s="108"/>
      <c r="B1" s="273" t="s">
        <v>617</v>
      </c>
      <c r="C1" s="110"/>
      <c r="D1" s="111"/>
      <c r="E1" s="108"/>
      <c r="F1" s="108"/>
      <c r="G1" s="108"/>
      <c r="H1" s="108"/>
      <c r="I1" s="108"/>
      <c r="J1" s="108"/>
      <c r="K1" s="108"/>
    </row>
    <row r="2" spans="1:22">
      <c r="A2" s="108"/>
      <c r="B2" s="112"/>
      <c r="C2" s="110"/>
      <c r="D2" s="111"/>
      <c r="E2" s="108"/>
      <c r="F2" s="108"/>
      <c r="G2" s="108"/>
      <c r="H2" s="108"/>
      <c r="I2" s="108"/>
      <c r="J2" s="108"/>
      <c r="K2" s="108"/>
    </row>
    <row r="3" spans="1:22">
      <c r="A3" s="108"/>
      <c r="B3" s="112" t="s">
        <v>340</v>
      </c>
      <c r="C3" s="110"/>
      <c r="D3" s="111"/>
      <c r="E3" s="108"/>
      <c r="F3" s="108"/>
      <c r="G3" s="108"/>
      <c r="H3" s="108"/>
      <c r="I3" s="108"/>
      <c r="J3" s="108"/>
      <c r="K3" s="108"/>
    </row>
    <row r="4" spans="1:22">
      <c r="A4" s="108"/>
      <c r="B4" s="112" t="s">
        <v>341</v>
      </c>
      <c r="C4" s="110"/>
      <c r="D4" s="111"/>
      <c r="E4" s="108"/>
      <c r="F4" s="108"/>
      <c r="G4" s="108"/>
      <c r="H4" s="108"/>
      <c r="I4" s="108"/>
      <c r="J4" s="108"/>
      <c r="K4" s="108"/>
    </row>
    <row r="5" spans="1:22">
      <c r="A5" s="108"/>
      <c r="B5" s="113" t="s">
        <v>618</v>
      </c>
      <c r="C5" s="114"/>
      <c r="D5" s="115"/>
      <c r="E5" s="116"/>
      <c r="F5" s="116"/>
      <c r="G5" s="116"/>
      <c r="H5" s="116"/>
      <c r="I5" s="116"/>
      <c r="J5" s="108"/>
      <c r="K5" s="108"/>
    </row>
    <row r="6" spans="1:22">
      <c r="A6" s="108"/>
      <c r="B6" s="113" t="s">
        <v>619</v>
      </c>
      <c r="C6" s="114"/>
      <c r="D6" s="115"/>
      <c r="E6" s="116"/>
      <c r="F6" s="116"/>
      <c r="G6" s="116"/>
      <c r="H6" s="116"/>
      <c r="I6" s="116"/>
      <c r="J6" s="108"/>
      <c r="K6" s="108"/>
    </row>
    <row r="7" spans="1:22">
      <c r="A7" s="108"/>
      <c r="B7" s="117"/>
      <c r="C7" s="118" t="s">
        <v>344</v>
      </c>
      <c r="D7" s="118" t="s">
        <v>345</v>
      </c>
      <c r="E7" s="118" t="s">
        <v>346</v>
      </c>
      <c r="F7" s="118" t="s">
        <v>347</v>
      </c>
      <c r="G7" s="118" t="s">
        <v>348</v>
      </c>
      <c r="H7" s="118" t="s">
        <v>349</v>
      </c>
      <c r="I7" s="118" t="s">
        <v>350</v>
      </c>
      <c r="J7" s="118" t="s">
        <v>351</v>
      </c>
      <c r="K7" s="111"/>
      <c r="P7" s="106"/>
      <c r="Q7" s="106"/>
      <c r="R7" s="106"/>
    </row>
    <row r="8" spans="1:22" ht="18.75" customHeight="1">
      <c r="A8" s="108"/>
      <c r="B8" s="119"/>
      <c r="C8" s="120" t="s">
        <v>352</v>
      </c>
      <c r="D8" s="120" t="s">
        <v>353</v>
      </c>
      <c r="E8" s="120" t="s">
        <v>354</v>
      </c>
      <c r="F8" s="120" t="s">
        <v>355</v>
      </c>
      <c r="G8" s="120" t="s">
        <v>356</v>
      </c>
      <c r="H8" s="120" t="s">
        <v>357</v>
      </c>
      <c r="I8" s="120" t="s">
        <v>358</v>
      </c>
      <c r="J8" s="120" t="s">
        <v>359</v>
      </c>
      <c r="K8" s="121"/>
      <c r="P8" s="122"/>
      <c r="Q8" s="122"/>
      <c r="R8" s="122"/>
    </row>
    <row r="9" spans="1:22">
      <c r="A9" s="108"/>
      <c r="B9" s="119"/>
      <c r="C9" s="120" t="s">
        <v>360</v>
      </c>
      <c r="D9" s="120" t="s">
        <v>361</v>
      </c>
      <c r="E9" s="120" t="s">
        <v>362</v>
      </c>
      <c r="F9" s="120" t="s">
        <v>363</v>
      </c>
      <c r="G9" s="120" t="s">
        <v>364</v>
      </c>
      <c r="H9" s="120" t="s">
        <v>365</v>
      </c>
      <c r="I9" s="120" t="s">
        <v>366</v>
      </c>
      <c r="J9" s="120" t="s">
        <v>367</v>
      </c>
      <c r="K9" s="121"/>
      <c r="P9" s="122"/>
      <c r="Q9" s="122"/>
      <c r="R9" s="122"/>
    </row>
    <row r="10" spans="1:22">
      <c r="A10" s="108"/>
      <c r="B10" s="119"/>
      <c r="C10" s="120" t="s">
        <v>368</v>
      </c>
      <c r="D10" s="120" t="s">
        <v>369</v>
      </c>
      <c r="E10" s="120" t="s">
        <v>370</v>
      </c>
      <c r="F10" s="120" t="s">
        <v>371</v>
      </c>
      <c r="G10" s="120" t="s">
        <v>372</v>
      </c>
      <c r="H10" s="120" t="s">
        <v>373</v>
      </c>
      <c r="I10" s="120" t="s">
        <v>374</v>
      </c>
      <c r="J10" s="120" t="s">
        <v>375</v>
      </c>
      <c r="K10" s="121"/>
      <c r="P10" s="122"/>
      <c r="Q10" s="122"/>
      <c r="R10" s="122"/>
    </row>
    <row r="11" spans="1:22">
      <c r="A11" s="108"/>
      <c r="B11" s="119"/>
      <c r="C11" s="120" t="s">
        <v>616</v>
      </c>
      <c r="D11" s="120" t="s">
        <v>620</v>
      </c>
      <c r="E11" s="120" t="s">
        <v>621</v>
      </c>
      <c r="F11" s="120" t="s">
        <v>622</v>
      </c>
      <c r="G11" s="120" t="s">
        <v>623</v>
      </c>
      <c r="H11" s="120" t="s">
        <v>624</v>
      </c>
      <c r="I11" s="120" t="s">
        <v>625</v>
      </c>
      <c r="J11" s="120" t="s">
        <v>626</v>
      </c>
      <c r="K11" s="108"/>
    </row>
    <row r="12" spans="1:22">
      <c r="A12" s="108"/>
      <c r="B12" s="112"/>
      <c r="C12" s="2"/>
      <c r="D12" s="2"/>
      <c r="E12" s="2"/>
      <c r="F12" s="2"/>
      <c r="G12" s="2"/>
      <c r="H12" s="2"/>
      <c r="I12" s="2"/>
      <c r="J12" s="2"/>
      <c r="K12" s="108"/>
    </row>
    <row r="13" spans="1:22">
      <c r="A13" s="108"/>
      <c r="B13" s="112"/>
      <c r="C13" s="2"/>
      <c r="D13" s="2"/>
      <c r="E13" s="2"/>
      <c r="F13" s="2"/>
      <c r="G13" s="2"/>
      <c r="H13" s="2"/>
      <c r="I13" s="2"/>
      <c r="J13" s="2"/>
      <c r="K13" s="108"/>
    </row>
    <row r="14" spans="1:22" s="274" customFormat="1">
      <c r="A14" s="108"/>
      <c r="B14" s="112"/>
      <c r="C14" s="2"/>
      <c r="D14" s="2"/>
      <c r="E14" s="2"/>
      <c r="F14" s="2"/>
      <c r="G14" s="2"/>
      <c r="H14" s="2"/>
      <c r="I14" s="2"/>
      <c r="J14" s="2"/>
      <c r="K14" s="108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s="274" customFormat="1">
      <c r="A15" s="108"/>
      <c r="B15" s="123"/>
      <c r="C15" s="2"/>
      <c r="D15" s="2"/>
      <c r="E15" s="2"/>
      <c r="F15" s="2"/>
      <c r="G15" s="2"/>
      <c r="H15" s="2"/>
      <c r="I15" s="2"/>
      <c r="J15" s="2"/>
      <c r="K15" s="108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</row>
    <row r="16" spans="1:22" s="274" customFormat="1">
      <c r="A16" s="108"/>
      <c r="B16" s="113"/>
      <c r="C16" s="108"/>
      <c r="D16" s="108"/>
      <c r="E16" s="108"/>
      <c r="F16" s="108"/>
      <c r="G16" s="108"/>
      <c r="H16" s="108"/>
      <c r="I16" s="119"/>
      <c r="J16" s="108"/>
      <c r="K16" s="108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</row>
    <row r="17" spans="1:22" s="274" customFormat="1">
      <c r="A17" s="104"/>
      <c r="B17" s="124" t="s">
        <v>378</v>
      </c>
      <c r="C17" s="125"/>
      <c r="D17" s="126"/>
      <c r="E17" s="125"/>
      <c r="F17" s="127"/>
      <c r="G17" s="125"/>
      <c r="H17" s="107"/>
      <c r="I17" s="104"/>
      <c r="J17" s="105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</row>
    <row r="18" spans="1:22" s="274" customFormat="1">
      <c r="A18" s="104"/>
      <c r="B18" s="124" t="s">
        <v>379</v>
      </c>
      <c r="C18" s="125"/>
      <c r="D18" s="126"/>
      <c r="E18" s="125"/>
      <c r="F18" s="127"/>
      <c r="G18" s="125"/>
      <c r="H18" s="107"/>
      <c r="I18" s="104"/>
      <c r="J18" s="105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</row>
    <row r="19" spans="1:22" ht="18" customHeight="1">
      <c r="B19" s="124" t="s">
        <v>380</v>
      </c>
      <c r="C19" s="125"/>
      <c r="D19" s="126"/>
      <c r="E19" s="125"/>
      <c r="F19" s="127"/>
      <c r="G19" s="125"/>
    </row>
    <row r="20" spans="1:22" ht="18" customHeight="1"/>
    <row r="21" spans="1:22" ht="18" customHeight="1">
      <c r="B21" s="128" t="s">
        <v>381</v>
      </c>
      <c r="D21" s="122"/>
    </row>
    <row r="22" spans="1:22" ht="18" customHeight="1">
      <c r="C22" s="122"/>
      <c r="D22" s="122"/>
      <c r="L22" s="122"/>
      <c r="M22" s="122"/>
      <c r="N22" s="122"/>
      <c r="O22" s="122"/>
    </row>
    <row r="23" spans="1:22" ht="18" customHeight="1">
      <c r="B23" s="129" t="s">
        <v>469</v>
      </c>
      <c r="C23" s="130" t="s">
        <v>69</v>
      </c>
      <c r="D23" s="122"/>
      <c r="L23" s="122"/>
      <c r="M23" s="122"/>
      <c r="N23" s="122"/>
      <c r="O23" s="122"/>
    </row>
    <row r="24" spans="1:22" ht="18" customHeight="1">
      <c r="B24" s="131"/>
      <c r="C24" s="132" t="s">
        <v>627</v>
      </c>
      <c r="D24" s="133"/>
      <c r="L24" s="122"/>
      <c r="M24" s="122"/>
      <c r="N24" s="122"/>
      <c r="O24" s="122"/>
    </row>
    <row r="25" spans="1:22" ht="18" customHeight="1">
      <c r="B25" s="134"/>
      <c r="C25" s="366" t="s">
        <v>628</v>
      </c>
      <c r="D25" s="363" t="str">
        <f>B23</f>
        <v>ST</v>
      </c>
      <c r="E25" s="137"/>
      <c r="F25" s="138"/>
      <c r="G25" s="11"/>
      <c r="H25" s="138"/>
      <c r="I25" s="11"/>
      <c r="L25" s="139"/>
      <c r="M25" s="122"/>
      <c r="N25" s="122"/>
      <c r="O25" s="122"/>
    </row>
    <row r="26" spans="1:22" ht="18" customHeight="1">
      <c r="B26" s="129" t="s">
        <v>572</v>
      </c>
      <c r="C26" s="140" t="s">
        <v>123</v>
      </c>
      <c r="D26" s="132"/>
      <c r="E26" s="141"/>
      <c r="F26" s="142"/>
      <c r="G26" s="11"/>
      <c r="H26" s="138"/>
      <c r="I26" s="11"/>
      <c r="L26" s="122"/>
      <c r="M26" s="143"/>
      <c r="N26" s="143"/>
      <c r="O26" s="144"/>
    </row>
    <row r="27" spans="1:22" ht="18" customHeight="1">
      <c r="B27" s="134"/>
      <c r="D27" s="132" t="s">
        <v>629</v>
      </c>
      <c r="E27" s="144"/>
      <c r="F27" s="363" t="s">
        <v>469</v>
      </c>
      <c r="G27" s="11"/>
      <c r="H27" s="138"/>
      <c r="I27" s="11"/>
      <c r="L27" s="122"/>
      <c r="M27" s="143"/>
      <c r="N27" s="143"/>
      <c r="O27" s="144"/>
    </row>
    <row r="28" spans="1:22" ht="18" customHeight="1">
      <c r="B28" s="145"/>
      <c r="D28" s="367" t="s">
        <v>837</v>
      </c>
      <c r="E28" s="144"/>
      <c r="F28" s="146"/>
      <c r="G28" s="11"/>
      <c r="H28" s="138"/>
      <c r="I28" s="11"/>
      <c r="L28" s="122"/>
      <c r="M28" s="139"/>
      <c r="N28" s="144"/>
      <c r="O28" s="144"/>
    </row>
    <row r="29" spans="1:22" ht="18" customHeight="1">
      <c r="B29" s="129" t="s">
        <v>611</v>
      </c>
      <c r="C29" s="130" t="s">
        <v>147</v>
      </c>
      <c r="D29" s="147"/>
      <c r="E29" s="143"/>
      <c r="F29" s="146"/>
      <c r="G29" s="148"/>
      <c r="H29" s="138"/>
      <c r="I29" s="11"/>
      <c r="L29" s="122"/>
      <c r="M29" s="139"/>
      <c r="N29" s="144"/>
      <c r="O29" s="144"/>
    </row>
    <row r="30" spans="1:22" ht="18" customHeight="1">
      <c r="B30" s="149"/>
      <c r="C30" s="132" t="s">
        <v>630</v>
      </c>
      <c r="D30" s="365" t="str">
        <f>B29</f>
        <v>啫喱冰冰</v>
      </c>
      <c r="E30" s="150"/>
      <c r="F30" s="146"/>
      <c r="G30" s="148"/>
      <c r="H30" s="138"/>
      <c r="I30" s="11"/>
      <c r="L30" s="122"/>
      <c r="M30" s="143"/>
      <c r="N30" s="143"/>
      <c r="O30" s="144"/>
    </row>
    <row r="31" spans="1:22" ht="18" customHeight="1">
      <c r="B31" s="131"/>
      <c r="C31" s="367" t="s">
        <v>631</v>
      </c>
      <c r="D31" s="137"/>
      <c r="E31" s="143"/>
      <c r="F31" s="146"/>
      <c r="G31" s="148"/>
      <c r="H31" s="138"/>
      <c r="I31" s="11"/>
      <c r="L31" s="139"/>
      <c r="M31" s="143"/>
      <c r="N31" s="150"/>
      <c r="O31" s="144"/>
    </row>
    <row r="32" spans="1:22" ht="18" customHeight="1">
      <c r="B32" s="129" t="s">
        <v>509</v>
      </c>
      <c r="C32" s="140" t="s">
        <v>111</v>
      </c>
      <c r="D32" s="137"/>
      <c r="E32" s="139"/>
      <c r="F32" s="151" t="s">
        <v>632</v>
      </c>
      <c r="G32" s="139"/>
      <c r="H32" s="138"/>
      <c r="I32" s="11"/>
      <c r="L32" s="122"/>
      <c r="M32" s="143"/>
      <c r="N32" s="143"/>
      <c r="O32" s="144"/>
    </row>
    <row r="33" spans="2:15" ht="18" customHeight="1">
      <c r="B33" s="131"/>
      <c r="D33" s="143"/>
      <c r="E33" s="143"/>
      <c r="F33" s="152"/>
      <c r="L33" s="122"/>
      <c r="M33" s="143"/>
      <c r="N33" s="139"/>
      <c r="O33" s="139"/>
    </row>
    <row r="34" spans="2:15" ht="18" customHeight="1">
      <c r="B34" s="145"/>
      <c r="C34" s="153"/>
      <c r="D34" s="143"/>
      <c r="E34" s="143"/>
      <c r="F34" s="146"/>
      <c r="L34" s="122"/>
      <c r="M34" s="143"/>
      <c r="N34" s="143"/>
      <c r="O34" s="144"/>
    </row>
    <row r="35" spans="2:15" ht="18" customHeight="1">
      <c r="B35" s="154" t="s">
        <v>489</v>
      </c>
      <c r="C35" s="130" t="s">
        <v>93</v>
      </c>
      <c r="D35" s="139"/>
      <c r="E35" s="144"/>
      <c r="F35" s="146"/>
      <c r="L35" s="122"/>
      <c r="M35" s="143"/>
      <c r="N35" s="143"/>
      <c r="O35" s="144"/>
    </row>
    <row r="36" spans="2:15" ht="18" customHeight="1">
      <c r="B36" s="134"/>
      <c r="C36" s="132" t="s">
        <v>633</v>
      </c>
      <c r="D36" s="155"/>
      <c r="E36" s="144"/>
      <c r="F36" s="146"/>
      <c r="L36" s="122"/>
      <c r="M36" s="143"/>
      <c r="N36" s="143"/>
      <c r="O36" s="144"/>
    </row>
    <row r="37" spans="2:15" ht="18" customHeight="1">
      <c r="B37" s="134"/>
      <c r="C37" s="368" t="s">
        <v>457</v>
      </c>
      <c r="D37" s="156"/>
      <c r="E37" s="143"/>
      <c r="F37" s="146"/>
      <c r="L37" s="122"/>
      <c r="M37" s="139"/>
      <c r="N37" s="144"/>
      <c r="O37" s="144"/>
    </row>
    <row r="38" spans="2:15" ht="18" customHeight="1">
      <c r="B38" s="129" t="s">
        <v>527</v>
      </c>
      <c r="C38" s="157" t="s">
        <v>141</v>
      </c>
      <c r="D38" s="363" t="str">
        <f>B35</f>
        <v xml:space="preserve">Pillar Sports </v>
      </c>
      <c r="E38" s="137"/>
      <c r="F38" s="146"/>
      <c r="G38" s="158"/>
      <c r="H38" s="136"/>
      <c r="I38" s="11"/>
      <c r="L38" s="139"/>
      <c r="M38" s="143"/>
      <c r="N38" s="143"/>
      <c r="O38" s="144"/>
    </row>
    <row r="39" spans="2:15" ht="18" customHeight="1">
      <c r="B39" s="134"/>
      <c r="D39" s="132"/>
      <c r="E39" s="159"/>
      <c r="F39" s="363" t="s">
        <v>489</v>
      </c>
      <c r="G39" s="148"/>
      <c r="H39" s="146"/>
      <c r="I39" s="11"/>
      <c r="L39" s="122"/>
      <c r="M39" s="143"/>
      <c r="N39" s="143"/>
      <c r="O39" s="144"/>
    </row>
    <row r="40" spans="2:15" ht="18" customHeight="1">
      <c r="B40" s="131"/>
      <c r="D40" s="132" t="s">
        <v>634</v>
      </c>
      <c r="E40" s="143"/>
      <c r="F40" s="138"/>
      <c r="G40" s="144"/>
      <c r="H40" s="146"/>
      <c r="I40" s="11"/>
      <c r="L40" s="122"/>
      <c r="M40" s="139"/>
      <c r="N40" s="143"/>
      <c r="O40" s="144"/>
    </row>
    <row r="41" spans="2:15" ht="18" customHeight="1">
      <c r="B41" s="134"/>
      <c r="C41" s="160"/>
      <c r="D41" s="147" t="s">
        <v>838</v>
      </c>
      <c r="E41" s="143"/>
      <c r="F41" s="138"/>
      <c r="G41" s="144"/>
      <c r="H41" s="146"/>
      <c r="I41" s="11"/>
      <c r="L41" s="122"/>
      <c r="M41" s="143"/>
      <c r="N41" s="143"/>
      <c r="O41" s="144"/>
    </row>
    <row r="42" spans="2:15" ht="18" customHeight="1">
      <c r="B42" s="129" t="s">
        <v>553</v>
      </c>
      <c r="C42" s="130" t="s">
        <v>153</v>
      </c>
      <c r="D42" s="147"/>
      <c r="E42" s="143"/>
      <c r="F42" s="138"/>
      <c r="G42" s="144"/>
      <c r="H42" s="146"/>
      <c r="I42" s="11"/>
      <c r="L42" s="122"/>
      <c r="M42" s="143"/>
      <c r="N42" s="143"/>
      <c r="O42" s="144"/>
    </row>
    <row r="43" spans="2:15" ht="18" customHeight="1">
      <c r="B43" s="134"/>
      <c r="C43" s="132" t="s">
        <v>635</v>
      </c>
      <c r="D43" s="363" t="str">
        <f>B45</f>
        <v>蠢嵐</v>
      </c>
      <c r="E43" s="143"/>
      <c r="F43" s="138"/>
      <c r="G43" s="144"/>
      <c r="H43" s="146"/>
      <c r="I43" s="11"/>
      <c r="L43" s="122"/>
      <c r="M43" s="143"/>
      <c r="N43" s="143"/>
      <c r="O43" s="144"/>
    </row>
    <row r="44" spans="2:15" ht="18" customHeight="1">
      <c r="B44" s="134"/>
      <c r="C44" s="367" t="s">
        <v>636</v>
      </c>
      <c r="D44" s="143"/>
      <c r="E44" s="137"/>
      <c r="F44" s="138"/>
      <c r="G44" s="144"/>
      <c r="H44" s="146"/>
      <c r="I44" s="11"/>
      <c r="J44" s="161"/>
      <c r="L44" s="139"/>
      <c r="M44" s="143"/>
      <c r="N44" s="143"/>
      <c r="O44" s="144"/>
    </row>
    <row r="45" spans="2:15" ht="18" customHeight="1">
      <c r="B45" s="129" t="s">
        <v>484</v>
      </c>
      <c r="C45" s="140" t="s">
        <v>87</v>
      </c>
      <c r="D45" s="139"/>
      <c r="E45" s="144"/>
      <c r="F45" s="142"/>
      <c r="H45" s="146"/>
      <c r="I45" s="162" t="s">
        <v>637</v>
      </c>
      <c r="J45" s="136"/>
      <c r="K45" s="163"/>
      <c r="L45" s="122"/>
      <c r="M45" s="143"/>
      <c r="N45" s="143"/>
      <c r="O45" s="144"/>
    </row>
    <row r="46" spans="2:15" ht="18" customHeight="1">
      <c r="B46" s="134"/>
      <c r="D46" s="143"/>
      <c r="E46" s="143"/>
      <c r="F46" s="142"/>
      <c r="H46" s="164"/>
      <c r="I46" s="137" t="s">
        <v>390</v>
      </c>
      <c r="J46" s="134"/>
      <c r="L46" s="122"/>
      <c r="M46" s="139"/>
      <c r="N46" s="144"/>
      <c r="O46" s="144"/>
    </row>
    <row r="47" spans="2:15" ht="18" customHeight="1">
      <c r="B47" s="134"/>
      <c r="C47" s="153"/>
      <c r="D47" s="143"/>
      <c r="E47" s="150"/>
      <c r="F47" s="142"/>
      <c r="G47" s="165"/>
      <c r="H47" s="146"/>
      <c r="I47" s="165"/>
      <c r="J47" s="166"/>
      <c r="L47" s="122"/>
      <c r="M47" s="143"/>
      <c r="N47" s="143"/>
      <c r="O47" s="144"/>
    </row>
    <row r="48" spans="2:15" ht="18" customHeight="1">
      <c r="B48" s="129" t="s">
        <v>479</v>
      </c>
      <c r="C48" s="130" t="s">
        <v>81</v>
      </c>
      <c r="D48" s="122"/>
      <c r="G48" s="144"/>
      <c r="H48" s="146"/>
      <c r="I48" s="11"/>
      <c r="L48" s="122"/>
      <c r="M48" s="143"/>
      <c r="N48" s="150"/>
      <c r="O48" s="144"/>
    </row>
    <row r="49" spans="2:15" ht="18" customHeight="1">
      <c r="B49" s="131"/>
      <c r="C49" s="132" t="s">
        <v>638</v>
      </c>
      <c r="D49" s="122"/>
      <c r="G49" s="144"/>
      <c r="H49" s="146"/>
      <c r="I49" s="11"/>
      <c r="L49" s="122"/>
      <c r="M49" s="122"/>
      <c r="N49" s="122"/>
      <c r="O49" s="122"/>
    </row>
    <row r="50" spans="2:15" ht="18" customHeight="1">
      <c r="B50" s="134"/>
      <c r="C50" s="367" t="s">
        <v>432</v>
      </c>
      <c r="D50" s="363" t="str">
        <f>B48</f>
        <v>羚靖</v>
      </c>
      <c r="E50" s="137"/>
      <c r="F50" s="138"/>
      <c r="G50" s="144"/>
      <c r="H50" s="146"/>
      <c r="I50" s="11"/>
      <c r="L50" s="139"/>
      <c r="M50" s="122"/>
      <c r="N50" s="122"/>
      <c r="O50" s="122"/>
    </row>
    <row r="51" spans="2:15" ht="18" customHeight="1">
      <c r="B51" s="129" t="s">
        <v>494</v>
      </c>
      <c r="C51" s="140" t="s">
        <v>129</v>
      </c>
      <c r="D51" s="147"/>
      <c r="E51" s="141"/>
      <c r="F51" s="142"/>
      <c r="G51" s="144"/>
      <c r="H51" s="146"/>
      <c r="I51" s="11"/>
      <c r="L51" s="122"/>
      <c r="M51" s="143"/>
      <c r="N51" s="143"/>
      <c r="O51" s="144"/>
    </row>
    <row r="52" spans="2:15" ht="18" customHeight="1">
      <c r="B52" s="134"/>
      <c r="D52" s="132" t="s">
        <v>639</v>
      </c>
      <c r="E52" s="144"/>
      <c r="F52" s="363" t="s">
        <v>479</v>
      </c>
      <c r="G52" s="144"/>
      <c r="H52" s="146"/>
      <c r="I52" s="11"/>
      <c r="L52" s="122"/>
      <c r="M52" s="143"/>
      <c r="N52" s="143"/>
      <c r="O52" s="144"/>
    </row>
    <row r="53" spans="2:15" ht="18" customHeight="1">
      <c r="B53" s="131"/>
      <c r="D53" s="147" t="s">
        <v>839</v>
      </c>
      <c r="E53" s="144"/>
      <c r="F53" s="146"/>
      <c r="G53" s="144"/>
      <c r="H53" s="146"/>
      <c r="I53" s="11"/>
      <c r="L53" s="122"/>
      <c r="M53" s="139"/>
      <c r="N53" s="144"/>
      <c r="O53" s="144"/>
    </row>
    <row r="54" spans="2:15" ht="18" customHeight="1">
      <c r="B54" s="129" t="s">
        <v>523</v>
      </c>
      <c r="C54" s="130" t="s">
        <v>135</v>
      </c>
      <c r="D54" s="167"/>
      <c r="E54" s="143"/>
      <c r="F54" s="146"/>
      <c r="G54" s="162"/>
      <c r="H54" s="136"/>
      <c r="I54" s="11"/>
      <c r="L54" s="122"/>
      <c r="M54" s="139"/>
      <c r="N54" s="144"/>
      <c r="O54" s="144"/>
    </row>
    <row r="55" spans="2:15" ht="18" customHeight="1">
      <c r="B55" s="134"/>
      <c r="C55" s="132" t="s">
        <v>640</v>
      </c>
      <c r="D55" s="363" t="str">
        <f>B54</f>
        <v>洋玉</v>
      </c>
      <c r="E55" s="150"/>
      <c r="F55" s="146"/>
      <c r="G55" s="137"/>
      <c r="H55" s="138"/>
      <c r="I55" s="11"/>
      <c r="L55" s="122"/>
      <c r="M55" s="143"/>
      <c r="N55" s="143"/>
      <c r="O55" s="144"/>
    </row>
    <row r="56" spans="2:15" ht="18" customHeight="1">
      <c r="B56" s="168"/>
      <c r="C56" s="367" t="s">
        <v>641</v>
      </c>
      <c r="D56" s="137"/>
      <c r="E56" s="143"/>
      <c r="F56" s="146"/>
      <c r="G56" s="137"/>
      <c r="H56" s="138"/>
      <c r="I56" s="11"/>
      <c r="L56" s="139"/>
      <c r="M56" s="143"/>
      <c r="N56" s="150"/>
      <c r="O56" s="144"/>
    </row>
    <row r="57" spans="2:15" ht="18" customHeight="1">
      <c r="B57" s="129" t="s">
        <v>518</v>
      </c>
      <c r="C57" s="140" t="s">
        <v>99</v>
      </c>
      <c r="D57" s="137"/>
      <c r="E57" s="139"/>
      <c r="F57" s="151" t="s">
        <v>642</v>
      </c>
      <c r="I57" s="11"/>
      <c r="L57" s="122"/>
      <c r="M57" s="143"/>
      <c r="N57" s="143"/>
      <c r="O57" s="144"/>
    </row>
    <row r="58" spans="2:15" ht="18" customHeight="1">
      <c r="B58" s="168"/>
      <c r="D58" s="143"/>
      <c r="E58" s="143"/>
      <c r="F58" s="152"/>
      <c r="I58" s="11"/>
      <c r="K58" s="11"/>
      <c r="L58" s="122"/>
      <c r="M58" s="143"/>
      <c r="N58" s="139"/>
      <c r="O58" s="139"/>
    </row>
    <row r="59" spans="2:15" ht="18" customHeight="1">
      <c r="B59" s="134"/>
      <c r="D59" s="143"/>
      <c r="E59" s="143"/>
      <c r="F59" s="146"/>
      <c r="I59" s="11"/>
      <c r="L59" s="122"/>
      <c r="M59" s="143"/>
      <c r="N59" s="143"/>
      <c r="O59" s="144"/>
    </row>
    <row r="60" spans="2:15" ht="18" customHeight="1">
      <c r="B60" s="129" t="s">
        <v>537</v>
      </c>
      <c r="C60" s="130" t="s">
        <v>159</v>
      </c>
      <c r="D60" s="139"/>
      <c r="E60" s="144"/>
      <c r="F60" s="146"/>
      <c r="I60" s="11"/>
      <c r="K60" s="11"/>
      <c r="L60" s="122"/>
      <c r="M60" s="143"/>
      <c r="N60" s="143"/>
      <c r="O60" s="144"/>
    </row>
    <row r="61" spans="2:15" ht="18" customHeight="1">
      <c r="B61" s="134"/>
      <c r="C61" s="132" t="s">
        <v>643</v>
      </c>
      <c r="D61" s="169"/>
      <c r="E61" s="143"/>
      <c r="F61" s="146"/>
      <c r="G61" s="11"/>
      <c r="K61" s="11"/>
      <c r="L61" s="122"/>
      <c r="M61" s="139"/>
      <c r="N61" s="144"/>
      <c r="O61" s="144"/>
    </row>
    <row r="62" spans="2:15" ht="18" customHeight="1">
      <c r="B62" s="168"/>
      <c r="C62" s="366" t="s">
        <v>644</v>
      </c>
      <c r="D62" s="363" t="str">
        <f>B63</f>
        <v>吳黎</v>
      </c>
      <c r="E62" s="137"/>
      <c r="F62" s="146"/>
      <c r="J62" s="138"/>
      <c r="K62" s="11"/>
      <c r="L62" s="139"/>
      <c r="M62" s="143"/>
      <c r="N62" s="143"/>
      <c r="O62" s="144"/>
    </row>
    <row r="63" spans="2:15" ht="18">
      <c r="B63" s="129" t="s">
        <v>514</v>
      </c>
      <c r="C63" s="140" t="s">
        <v>105</v>
      </c>
      <c r="D63" s="132"/>
      <c r="E63" s="159"/>
      <c r="F63" s="363" t="s">
        <v>474</v>
      </c>
      <c r="H63" s="136"/>
      <c r="I63" s="163"/>
      <c r="J63" s="138"/>
      <c r="L63" s="122"/>
      <c r="M63" s="143"/>
      <c r="N63" s="143"/>
      <c r="O63" s="144"/>
    </row>
    <row r="64" spans="2:15" ht="18">
      <c r="B64" s="131"/>
      <c r="D64" s="132" t="s">
        <v>645</v>
      </c>
      <c r="E64" s="143"/>
      <c r="F64" s="138"/>
      <c r="H64" s="170"/>
      <c r="J64" s="138"/>
      <c r="K64" s="11"/>
      <c r="L64" s="122"/>
      <c r="M64" s="139"/>
      <c r="N64" s="143"/>
      <c r="O64" s="144"/>
    </row>
    <row r="65" spans="2:15" ht="18">
      <c r="B65" s="145"/>
      <c r="D65" s="135" t="s">
        <v>840</v>
      </c>
      <c r="E65" s="143"/>
      <c r="F65" s="138"/>
      <c r="H65" s="171"/>
      <c r="I65" s="139" t="s">
        <v>646</v>
      </c>
      <c r="J65" s="138"/>
      <c r="K65" s="11"/>
      <c r="L65" s="122"/>
      <c r="M65" s="143"/>
      <c r="N65" s="143"/>
      <c r="O65" s="144"/>
    </row>
    <row r="66" spans="2:15" ht="18">
      <c r="B66" s="172" t="s">
        <v>585</v>
      </c>
      <c r="C66" s="130" t="s">
        <v>117</v>
      </c>
      <c r="D66" s="147"/>
      <c r="E66" s="143"/>
      <c r="F66" s="138"/>
      <c r="H66" s="171"/>
      <c r="I66" s="173" t="s">
        <v>398</v>
      </c>
      <c r="J66" s="136"/>
      <c r="K66" s="163"/>
      <c r="L66" s="122"/>
      <c r="M66" s="143"/>
      <c r="N66" s="143"/>
      <c r="O66" s="144"/>
    </row>
    <row r="67" spans="2:15" ht="18">
      <c r="B67" s="149"/>
      <c r="C67" s="132" t="s">
        <v>647</v>
      </c>
      <c r="D67" s="363" t="str">
        <f>B69</f>
        <v xml:space="preserve">Oppa Korean Restaurant </v>
      </c>
      <c r="E67" s="143"/>
      <c r="F67" s="138"/>
      <c r="H67" s="171"/>
      <c r="J67" s="138"/>
      <c r="L67" s="122"/>
      <c r="M67" s="143"/>
      <c r="N67" s="143"/>
      <c r="O67" s="144"/>
    </row>
    <row r="68" spans="2:15" ht="18">
      <c r="B68" s="131"/>
      <c r="C68" s="366" t="s">
        <v>648</v>
      </c>
      <c r="D68" s="143"/>
      <c r="E68" s="137"/>
      <c r="F68" s="138"/>
      <c r="H68" s="171"/>
      <c r="J68" s="138"/>
      <c r="L68" s="139"/>
      <c r="M68" s="143"/>
      <c r="N68" s="143"/>
      <c r="O68" s="144"/>
    </row>
    <row r="69" spans="2:15" ht="18">
      <c r="B69" s="129" t="s">
        <v>474</v>
      </c>
      <c r="C69" s="140" t="s">
        <v>75</v>
      </c>
      <c r="D69" s="139"/>
      <c r="E69" s="144"/>
      <c r="F69" s="142"/>
      <c r="G69" s="174"/>
      <c r="H69" s="136"/>
      <c r="L69" s="122"/>
      <c r="M69" s="143"/>
      <c r="N69" s="143"/>
      <c r="O69" s="144"/>
    </row>
    <row r="70" spans="2:15" ht="18">
      <c r="B70" s="166"/>
      <c r="K70" s="106"/>
      <c r="L70" s="122"/>
      <c r="M70" s="139"/>
      <c r="N70" s="11"/>
      <c r="O70" s="144"/>
    </row>
    <row r="71" spans="2:15" ht="18">
      <c r="B71" s="166"/>
      <c r="G71" s="107"/>
      <c r="L71" s="122"/>
      <c r="M71" s="143"/>
      <c r="N71" s="175"/>
      <c r="O71" s="122"/>
    </row>
    <row r="72" spans="2:15" ht="18">
      <c r="B72" s="129" t="s">
        <v>159</v>
      </c>
      <c r="C72" s="176" t="str">
        <f>女子賽程!S9</f>
        <v xml:space="preserve">Glory </v>
      </c>
      <c r="E72" s="177" t="s">
        <v>400</v>
      </c>
      <c r="F72" s="107">
        <v>120</v>
      </c>
      <c r="G72" s="107" t="s">
        <v>401</v>
      </c>
      <c r="L72" s="122"/>
      <c r="M72" s="122"/>
      <c r="N72" s="122"/>
      <c r="O72" s="122"/>
    </row>
    <row r="73" spans="2:15" ht="18">
      <c r="B73" s="129" t="s">
        <v>153</v>
      </c>
      <c r="C73" s="176" t="str">
        <f>女子賽程!AA9</f>
        <v>BUTTERFLY S.</v>
      </c>
      <c r="E73" s="177" t="s">
        <v>402</v>
      </c>
      <c r="F73" s="107">
        <v>108</v>
      </c>
      <c r="G73" s="107" t="s">
        <v>401</v>
      </c>
      <c r="L73" s="122"/>
      <c r="M73" s="122"/>
    </row>
    <row r="74" spans="2:15" ht="18">
      <c r="B74" s="129" t="s">
        <v>147</v>
      </c>
      <c r="C74" s="176" t="str">
        <f>女子賽程!S15</f>
        <v>啫喱冰冰</v>
      </c>
      <c r="E74" s="177" t="s">
        <v>403</v>
      </c>
      <c r="F74" s="107">
        <v>96</v>
      </c>
      <c r="G74" s="107" t="s">
        <v>401</v>
      </c>
      <c r="L74" s="122"/>
      <c r="M74" s="122"/>
    </row>
    <row r="75" spans="2:15" ht="18">
      <c r="B75" s="129" t="s">
        <v>141</v>
      </c>
      <c r="C75" s="176" t="str">
        <f>女子賽程!AA15</f>
        <v xml:space="preserve">ABC </v>
      </c>
      <c r="E75" s="177" t="s">
        <v>404</v>
      </c>
      <c r="F75" s="107">
        <v>84</v>
      </c>
      <c r="G75" s="107" t="s">
        <v>401</v>
      </c>
      <c r="L75" s="122"/>
      <c r="M75" s="122"/>
    </row>
    <row r="76" spans="2:15" ht="18">
      <c r="B76" s="129" t="s">
        <v>135</v>
      </c>
      <c r="C76" s="176" t="str">
        <f>女子賽程!S21</f>
        <v>洋玉</v>
      </c>
      <c r="E76" s="177" t="s">
        <v>405</v>
      </c>
      <c r="F76" s="107">
        <v>72</v>
      </c>
      <c r="G76" s="107" t="s">
        <v>401</v>
      </c>
      <c r="L76" s="122"/>
      <c r="M76" s="122"/>
    </row>
    <row r="77" spans="2:15" ht="18">
      <c r="B77" s="129" t="s">
        <v>129</v>
      </c>
      <c r="C77" s="176" t="str">
        <f>女子賽程!AA21</f>
        <v>Reunion</v>
      </c>
      <c r="E77" s="177" t="s">
        <v>406</v>
      </c>
      <c r="F77" s="107">
        <v>54</v>
      </c>
      <c r="G77" s="107" t="s">
        <v>401</v>
      </c>
      <c r="L77" s="122"/>
      <c r="M77" s="122"/>
    </row>
    <row r="78" spans="2:15" ht="18">
      <c r="B78" s="129" t="s">
        <v>123</v>
      </c>
      <c r="C78" s="176" t="str">
        <f>女子賽程!S27</f>
        <v>求奇</v>
      </c>
      <c r="E78" s="177" t="s">
        <v>407</v>
      </c>
      <c r="F78" s="107">
        <v>48</v>
      </c>
      <c r="G78" s="107" t="s">
        <v>401</v>
      </c>
      <c r="L78" s="122"/>
      <c r="M78" s="122"/>
    </row>
    <row r="79" spans="2:15" ht="18">
      <c r="B79" s="129" t="s">
        <v>117</v>
      </c>
      <c r="C79" s="176" t="str">
        <f>女子賽程!AA27</f>
        <v>GG</v>
      </c>
      <c r="E79" s="177" t="s">
        <v>408</v>
      </c>
      <c r="F79" s="107">
        <v>36</v>
      </c>
      <c r="G79" s="107" t="s">
        <v>401</v>
      </c>
      <c r="L79" s="122"/>
      <c r="M79" s="122"/>
    </row>
    <row r="80" spans="2:15" ht="18">
      <c r="B80" s="166"/>
      <c r="C80" s="180"/>
      <c r="D80" s="179"/>
      <c r="E80" s="143"/>
      <c r="F80" s="142"/>
      <c r="G80" s="107"/>
      <c r="H80" s="177"/>
      <c r="I80" s="107"/>
      <c r="J80" s="107"/>
      <c r="K80" s="107"/>
      <c r="L80" s="122"/>
      <c r="M80" s="122"/>
    </row>
    <row r="81" spans="2:13" ht="18">
      <c r="B81" s="166"/>
      <c r="C81" s="180"/>
      <c r="D81" s="143"/>
      <c r="E81" s="143"/>
      <c r="F81" s="181"/>
      <c r="G81" s="107"/>
      <c r="H81" s="177"/>
      <c r="I81" s="107"/>
      <c r="J81" s="107"/>
      <c r="K81" s="107"/>
      <c r="L81" s="122"/>
      <c r="M81" s="122"/>
    </row>
    <row r="82" spans="2:13" ht="18">
      <c r="B82" s="166"/>
      <c r="C82" s="139"/>
      <c r="D82" s="143"/>
      <c r="E82" s="143"/>
      <c r="F82" s="142"/>
      <c r="G82" s="107"/>
      <c r="H82" s="177"/>
      <c r="I82" s="107"/>
      <c r="J82" s="107"/>
      <c r="K82" s="107"/>
      <c r="L82" s="122"/>
      <c r="M82" s="122"/>
    </row>
    <row r="83" spans="2:13" ht="18">
      <c r="B83" s="166"/>
      <c r="C83" s="165"/>
      <c r="D83" s="139"/>
      <c r="E83" s="144"/>
      <c r="F83" s="142"/>
      <c r="G83" s="107"/>
      <c r="H83" s="177"/>
      <c r="I83" s="107"/>
      <c r="J83" s="107"/>
      <c r="K83" s="107"/>
      <c r="L83" s="122"/>
      <c r="M83" s="122"/>
    </row>
    <row r="84" spans="2:13" ht="18">
      <c r="B84" s="166"/>
      <c r="C84" s="180"/>
      <c r="D84" s="179"/>
      <c r="E84" s="143"/>
      <c r="F84" s="142"/>
      <c r="G84" s="107"/>
      <c r="H84" s="177"/>
      <c r="I84" s="107"/>
      <c r="J84" s="107"/>
      <c r="K84" s="107"/>
      <c r="L84" s="122"/>
      <c r="M84" s="122"/>
    </row>
    <row r="85" spans="2:13" ht="18">
      <c r="B85" s="166"/>
      <c r="C85" s="180"/>
      <c r="D85" s="182"/>
      <c r="E85" s="143"/>
      <c r="F85" s="142"/>
      <c r="G85" s="107"/>
      <c r="H85" s="177"/>
      <c r="I85" s="107"/>
      <c r="J85" s="107"/>
      <c r="K85" s="107"/>
      <c r="L85" s="122"/>
      <c r="M85" s="122"/>
    </row>
    <row r="86" spans="2:13" ht="18">
      <c r="B86" s="166"/>
      <c r="C86" s="180"/>
      <c r="D86" s="139"/>
      <c r="E86" s="143"/>
      <c r="F86" s="175"/>
      <c r="G86" s="107"/>
      <c r="I86" s="107"/>
      <c r="J86" s="107"/>
      <c r="K86" s="107"/>
      <c r="L86" s="122"/>
      <c r="M86" s="122"/>
    </row>
    <row r="87" spans="2:13" ht="18">
      <c r="B87" s="166"/>
      <c r="C87" s="180"/>
      <c r="D87" s="139"/>
      <c r="E87" s="143"/>
      <c r="F87" s="175"/>
      <c r="G87" s="107"/>
      <c r="L87" s="122"/>
      <c r="M87" s="122"/>
    </row>
    <row r="88" spans="2:13" ht="18">
      <c r="B88" s="166"/>
      <c r="C88" s="139"/>
      <c r="D88" s="165"/>
      <c r="E88" s="143"/>
      <c r="F88" s="142"/>
      <c r="G88" s="107"/>
      <c r="H88" s="177"/>
      <c r="I88" s="107"/>
      <c r="J88" s="107"/>
      <c r="K88" s="107"/>
      <c r="L88" s="122"/>
      <c r="M88" s="122"/>
    </row>
    <row r="89" spans="2:13" ht="18">
      <c r="B89" s="166"/>
      <c r="C89" s="165"/>
      <c r="D89" s="143"/>
      <c r="E89" s="143"/>
      <c r="F89" s="142"/>
      <c r="G89" s="107"/>
      <c r="H89" s="177"/>
      <c r="I89" s="107"/>
      <c r="J89" s="107"/>
      <c r="K89" s="107"/>
      <c r="L89" s="122"/>
      <c r="M89" s="122"/>
    </row>
    <row r="90" spans="2:13" ht="18">
      <c r="B90" s="166"/>
      <c r="C90" s="180"/>
      <c r="D90" s="150"/>
      <c r="E90" s="143"/>
      <c r="F90" s="142"/>
      <c r="G90" s="107"/>
      <c r="I90" s="107"/>
      <c r="J90" s="107"/>
      <c r="K90" s="107"/>
      <c r="L90" s="122"/>
      <c r="M90" s="122"/>
    </row>
    <row r="91" spans="2:13" ht="18">
      <c r="B91" s="166"/>
      <c r="C91" s="180"/>
      <c r="D91" s="179"/>
      <c r="E91" s="143"/>
      <c r="F91" s="142"/>
      <c r="G91" s="107"/>
      <c r="I91" s="107"/>
      <c r="J91" s="107"/>
      <c r="K91" s="107"/>
      <c r="L91" s="122"/>
      <c r="M91" s="122"/>
    </row>
    <row r="92" spans="2:13" ht="18">
      <c r="B92" s="166"/>
      <c r="C92" s="180"/>
      <c r="D92" s="139"/>
      <c r="E92" s="144"/>
      <c r="F92" s="142"/>
      <c r="G92" s="107"/>
      <c r="I92" s="107"/>
      <c r="J92" s="107"/>
      <c r="K92" s="107"/>
      <c r="L92" s="122"/>
      <c r="M92" s="122"/>
    </row>
    <row r="93" spans="2:13" ht="18">
      <c r="B93" s="166"/>
      <c r="C93" s="180"/>
      <c r="D93" s="143"/>
      <c r="E93" s="143"/>
      <c r="F93" s="142"/>
      <c r="G93" s="107"/>
      <c r="L93" s="122"/>
      <c r="M93" s="122"/>
    </row>
    <row r="94" spans="2:13" ht="18">
      <c r="B94" s="166"/>
      <c r="C94" s="139"/>
      <c r="D94" s="143"/>
      <c r="E94" s="150"/>
      <c r="F94" s="142"/>
      <c r="G94" s="107"/>
      <c r="I94" s="107"/>
      <c r="J94" s="107"/>
      <c r="K94" s="107"/>
      <c r="L94" s="122"/>
      <c r="M94" s="122"/>
    </row>
    <row r="95" spans="2:13" ht="18">
      <c r="B95" s="166"/>
      <c r="C95" s="165"/>
      <c r="D95" s="122"/>
      <c r="E95" s="122"/>
      <c r="F95" s="166"/>
      <c r="G95" s="107"/>
      <c r="I95" s="107"/>
      <c r="J95" s="107"/>
      <c r="K95" s="107"/>
      <c r="L95" s="122"/>
      <c r="M95" s="122"/>
    </row>
    <row r="96" spans="2:13" ht="18">
      <c r="B96" s="166"/>
      <c r="C96" s="180"/>
      <c r="D96" s="183"/>
      <c r="E96" s="122"/>
      <c r="F96" s="166"/>
      <c r="G96" s="107"/>
      <c r="I96" s="107"/>
      <c r="J96" s="107"/>
      <c r="K96" s="107"/>
      <c r="L96" s="122"/>
      <c r="M96" s="122"/>
    </row>
    <row r="97" spans="2:13" ht="18">
      <c r="B97" s="142"/>
      <c r="C97" s="180"/>
      <c r="D97" s="150"/>
      <c r="E97" s="143"/>
      <c r="F97" s="142"/>
      <c r="G97" s="107"/>
      <c r="I97" s="107"/>
      <c r="J97" s="107"/>
      <c r="K97" s="107"/>
      <c r="L97" s="122"/>
      <c r="M97" s="122"/>
    </row>
    <row r="98" spans="2:13" ht="18">
      <c r="B98" s="166"/>
      <c r="C98" s="180"/>
      <c r="D98" s="143"/>
      <c r="E98" s="143"/>
      <c r="F98" s="175"/>
      <c r="G98" s="107"/>
      <c r="I98" s="107"/>
      <c r="J98" s="107"/>
      <c r="K98" s="107"/>
      <c r="L98" s="122"/>
      <c r="M98" s="122"/>
    </row>
    <row r="99" spans="2:13" ht="18">
      <c r="B99" s="166"/>
      <c r="C99" s="180"/>
      <c r="D99" s="139"/>
      <c r="E99" s="144"/>
      <c r="F99" s="175"/>
      <c r="G99" s="107"/>
      <c r="I99" s="107"/>
      <c r="J99" s="107"/>
      <c r="K99" s="107"/>
      <c r="L99" s="122"/>
      <c r="M99" s="122"/>
    </row>
    <row r="100" spans="2:13" ht="18">
      <c r="B100" s="142"/>
      <c r="C100" s="139"/>
      <c r="D100" s="165"/>
      <c r="E100" s="144"/>
      <c r="F100" s="142"/>
      <c r="G100" s="107"/>
      <c r="I100" s="107"/>
      <c r="J100" s="107"/>
      <c r="K100" s="107"/>
      <c r="L100" s="122"/>
      <c r="M100" s="122"/>
    </row>
    <row r="101" spans="2:13" ht="18">
      <c r="B101" s="142"/>
      <c r="C101" s="165"/>
      <c r="D101" s="165"/>
      <c r="E101" s="143"/>
      <c r="F101" s="142"/>
      <c r="G101" s="107"/>
      <c r="L101" s="184"/>
      <c r="M101" s="144"/>
    </row>
    <row r="102" spans="2:13" ht="18">
      <c r="B102" s="166"/>
      <c r="C102" s="180"/>
      <c r="D102" s="150"/>
      <c r="E102" s="150"/>
      <c r="F102" s="142"/>
      <c r="G102" s="107"/>
      <c r="L102" s="184"/>
      <c r="M102" s="144"/>
    </row>
    <row r="103" spans="2:13" ht="18">
      <c r="B103" s="142"/>
      <c r="C103" s="180"/>
      <c r="D103" s="179"/>
      <c r="E103" s="143"/>
      <c r="F103" s="142"/>
      <c r="G103" s="143"/>
      <c r="H103" s="142"/>
      <c r="I103" s="144"/>
      <c r="J103" s="134"/>
      <c r="K103" s="180"/>
      <c r="L103" s="184"/>
      <c r="M103" s="144"/>
    </row>
    <row r="104" spans="2:13" ht="18">
      <c r="B104" s="142"/>
      <c r="C104" s="180"/>
      <c r="D104" s="143"/>
      <c r="E104" s="139"/>
      <c r="F104" s="185"/>
      <c r="G104" s="122"/>
      <c r="H104" s="106"/>
      <c r="I104" s="144"/>
      <c r="J104" s="134"/>
      <c r="K104" s="180"/>
      <c r="L104" s="184"/>
      <c r="M104" s="144"/>
    </row>
    <row r="105" spans="2:13" ht="18">
      <c r="B105" s="166"/>
      <c r="C105" s="180"/>
      <c r="D105" s="143"/>
      <c r="E105" s="143"/>
      <c r="F105" s="181"/>
      <c r="G105" s="122"/>
      <c r="H105" s="106"/>
      <c r="I105" s="144"/>
      <c r="J105" s="134"/>
      <c r="K105" s="180"/>
      <c r="L105" s="184"/>
      <c r="M105" s="144"/>
    </row>
    <row r="106" spans="2:13" ht="18">
      <c r="B106" s="166"/>
      <c r="C106" s="139"/>
      <c r="D106" s="143"/>
      <c r="E106" s="143"/>
      <c r="F106" s="142"/>
      <c r="G106" s="122"/>
      <c r="H106" s="106"/>
      <c r="I106" s="144"/>
      <c r="J106" s="134"/>
      <c r="K106" s="180"/>
      <c r="L106" s="184"/>
      <c r="M106" s="144"/>
    </row>
    <row r="107" spans="2:13" ht="18">
      <c r="B107" s="166"/>
      <c r="C107" s="165"/>
      <c r="D107" s="139"/>
      <c r="E107" s="144"/>
      <c r="F107" s="142"/>
      <c r="G107" s="122"/>
      <c r="H107" s="106"/>
      <c r="I107" s="144"/>
      <c r="J107" s="134"/>
      <c r="K107" s="180"/>
      <c r="L107" s="184"/>
      <c r="M107" s="144"/>
    </row>
    <row r="108" spans="2:13" ht="18">
      <c r="B108" s="186"/>
      <c r="C108" s="180"/>
      <c r="D108" s="179"/>
      <c r="E108" s="143"/>
      <c r="F108" s="142"/>
      <c r="G108" s="144"/>
      <c r="H108" s="106"/>
      <c r="I108" s="122"/>
      <c r="J108" s="134"/>
      <c r="K108" s="180"/>
      <c r="L108" s="184"/>
      <c r="M108" s="144"/>
    </row>
    <row r="109" spans="2:13" ht="18">
      <c r="B109" s="166"/>
      <c r="C109" s="122"/>
      <c r="D109" s="150"/>
      <c r="E109" s="143"/>
      <c r="F109" s="142"/>
      <c r="G109" s="122"/>
      <c r="H109" s="182"/>
      <c r="I109" s="122"/>
      <c r="J109" s="134"/>
      <c r="K109" s="180"/>
      <c r="L109" s="122"/>
      <c r="M109" s="122"/>
    </row>
    <row r="110" spans="2:13" ht="18">
      <c r="B110" s="166"/>
      <c r="C110" s="122"/>
      <c r="D110" s="139"/>
      <c r="E110" s="143"/>
      <c r="F110" s="175"/>
      <c r="G110" s="122"/>
      <c r="H110" s="106"/>
      <c r="I110" s="122"/>
      <c r="J110" s="134"/>
      <c r="K110" s="180"/>
      <c r="L110" s="122"/>
      <c r="M110" s="122"/>
    </row>
    <row r="111" spans="2:13" ht="18">
      <c r="B111" s="166"/>
      <c r="C111" s="122"/>
      <c r="D111" s="139"/>
      <c r="E111" s="143"/>
      <c r="F111" s="175"/>
      <c r="G111" s="122"/>
      <c r="H111" s="106"/>
      <c r="I111" s="122"/>
      <c r="J111" s="134"/>
      <c r="K111" s="180"/>
      <c r="L111" s="122"/>
      <c r="M111" s="122"/>
    </row>
    <row r="112" spans="2:13" ht="18">
      <c r="B112" s="166"/>
      <c r="C112" s="122"/>
      <c r="D112" s="165"/>
      <c r="E112" s="143"/>
      <c r="F112" s="142"/>
      <c r="G112" s="122"/>
      <c r="H112" s="106"/>
      <c r="I112" s="122"/>
      <c r="J112" s="134"/>
      <c r="K112" s="180"/>
      <c r="L112" s="122"/>
      <c r="M112" s="122"/>
    </row>
    <row r="113" spans="2:13" ht="18">
      <c r="B113" s="166"/>
      <c r="C113" s="122"/>
      <c r="D113" s="143"/>
      <c r="E113" s="143"/>
      <c r="F113" s="142"/>
      <c r="G113" s="122"/>
      <c r="H113" s="106"/>
      <c r="I113" s="122"/>
      <c r="J113" s="134"/>
      <c r="K113" s="180"/>
      <c r="L113" s="122"/>
      <c r="M113" s="122"/>
    </row>
    <row r="114" spans="2:13" ht="18">
      <c r="B114" s="166"/>
      <c r="C114" s="122"/>
      <c r="D114" s="150"/>
      <c r="E114" s="143"/>
      <c r="F114" s="142"/>
      <c r="G114" s="122"/>
      <c r="H114" s="106"/>
      <c r="I114" s="122"/>
      <c r="J114" s="134"/>
      <c r="K114" s="180"/>
      <c r="L114" s="122"/>
      <c r="M114" s="122"/>
    </row>
    <row r="115" spans="2:13" ht="18">
      <c r="B115" s="166"/>
      <c r="C115" s="122"/>
      <c r="D115" s="179"/>
      <c r="E115" s="143"/>
      <c r="F115" s="142"/>
      <c r="G115" s="122"/>
      <c r="H115" s="106"/>
      <c r="I115" s="122"/>
      <c r="J115" s="134"/>
      <c r="K115" s="180"/>
      <c r="L115" s="122"/>
      <c r="M115" s="122"/>
    </row>
    <row r="116" spans="2:13" ht="18">
      <c r="B116" s="166"/>
      <c r="C116" s="122"/>
      <c r="D116" s="139"/>
      <c r="E116" s="144"/>
      <c r="F116" s="142"/>
      <c r="G116" s="184"/>
      <c r="H116" s="106"/>
      <c r="I116" s="122"/>
      <c r="J116" s="134"/>
      <c r="K116" s="180"/>
      <c r="L116" s="122"/>
      <c r="M116" s="122"/>
    </row>
    <row r="117" spans="2:13">
      <c r="B117" s="166"/>
      <c r="C117" s="122"/>
      <c r="D117" s="122"/>
      <c r="E117" s="122"/>
      <c r="F117" s="166"/>
      <c r="G117" s="122"/>
      <c r="H117" s="106"/>
      <c r="I117" s="122"/>
      <c r="J117" s="166"/>
      <c r="K117" s="122"/>
      <c r="L117" s="122"/>
      <c r="M117" s="122"/>
    </row>
    <row r="118" spans="2:13">
      <c r="B118" s="166"/>
      <c r="C118" s="122"/>
      <c r="E118" s="122"/>
      <c r="F118" s="166"/>
      <c r="G118" s="122"/>
      <c r="H118" s="106"/>
      <c r="I118" s="122"/>
      <c r="J118" s="166"/>
      <c r="K118" s="122"/>
      <c r="L118" s="122"/>
      <c r="M118" s="122"/>
    </row>
    <row r="119" spans="2:13">
      <c r="B119" s="166"/>
      <c r="C119" s="122"/>
      <c r="E119" s="122"/>
      <c r="F119" s="166"/>
      <c r="G119" s="122"/>
      <c r="H119" s="106"/>
      <c r="I119" s="122"/>
      <c r="J119" s="166"/>
      <c r="K119" s="122"/>
      <c r="L119" s="122"/>
      <c r="M119" s="122"/>
    </row>
    <row r="120" spans="2:13">
      <c r="B120" s="166"/>
      <c r="C120" s="122"/>
      <c r="E120" s="122"/>
      <c r="F120" s="166"/>
      <c r="G120" s="122"/>
      <c r="H120" s="106"/>
      <c r="I120" s="122"/>
      <c r="J120" s="166"/>
      <c r="K120" s="122"/>
      <c r="L120" s="122"/>
      <c r="M120" s="122"/>
    </row>
    <row r="121" spans="2:13">
      <c r="B121" s="166"/>
      <c r="C121" s="122"/>
      <c r="E121" s="122"/>
      <c r="F121" s="166"/>
      <c r="G121" s="122"/>
      <c r="H121" s="106"/>
      <c r="I121" s="122"/>
      <c r="J121" s="166"/>
      <c r="K121" s="122"/>
      <c r="L121" s="122"/>
      <c r="M121" s="122"/>
    </row>
    <row r="122" spans="2:13">
      <c r="B122" s="166"/>
      <c r="C122" s="122"/>
      <c r="E122" s="122"/>
      <c r="F122" s="166"/>
      <c r="G122" s="122"/>
      <c r="H122" s="106"/>
      <c r="I122" s="122"/>
      <c r="J122" s="166"/>
      <c r="K122" s="122"/>
      <c r="L122" s="122"/>
      <c r="M122" s="122"/>
    </row>
    <row r="123" spans="2:13">
      <c r="B123" s="166"/>
      <c r="C123" s="122"/>
      <c r="E123" s="122"/>
      <c r="F123" s="166"/>
      <c r="G123" s="122"/>
      <c r="H123" s="106"/>
      <c r="I123" s="122"/>
      <c r="J123" s="166"/>
      <c r="K123" s="122"/>
      <c r="L123" s="122"/>
      <c r="M123" s="122"/>
    </row>
    <row r="124" spans="2:13">
      <c r="B124" s="166"/>
      <c r="C124" s="122"/>
      <c r="E124" s="122"/>
      <c r="F124" s="166"/>
      <c r="G124" s="122"/>
      <c r="H124" s="106"/>
      <c r="I124" s="122"/>
      <c r="J124" s="166"/>
      <c r="K124" s="122"/>
      <c r="L124" s="122"/>
      <c r="M124" s="122"/>
    </row>
    <row r="125" spans="2:13">
      <c r="B125" s="166"/>
      <c r="C125" s="122"/>
      <c r="E125" s="122"/>
      <c r="F125" s="166"/>
      <c r="G125" s="122"/>
      <c r="H125" s="106"/>
      <c r="I125" s="122"/>
      <c r="J125" s="166"/>
      <c r="K125" s="122"/>
      <c r="L125" s="122"/>
      <c r="M125" s="122"/>
    </row>
    <row r="126" spans="2:13">
      <c r="B126" s="166"/>
      <c r="C126" s="122"/>
      <c r="E126" s="122"/>
      <c r="F126" s="166"/>
      <c r="G126" s="122"/>
      <c r="H126" s="106"/>
      <c r="I126" s="122"/>
      <c r="J126" s="166"/>
      <c r="K126" s="122"/>
      <c r="L126" s="122"/>
      <c r="M126" s="122"/>
    </row>
    <row r="127" spans="2:13">
      <c r="B127" s="166"/>
      <c r="C127" s="122"/>
      <c r="E127" s="122"/>
      <c r="F127" s="166"/>
      <c r="G127" s="122"/>
      <c r="H127" s="106"/>
      <c r="I127" s="122"/>
      <c r="J127" s="166"/>
      <c r="K127" s="122"/>
      <c r="L127" s="122"/>
      <c r="M127" s="122"/>
    </row>
    <row r="128" spans="2:13">
      <c r="B128" s="166"/>
      <c r="C128" s="122"/>
      <c r="E128" s="122"/>
      <c r="F128" s="166"/>
      <c r="G128" s="122"/>
      <c r="H128" s="106"/>
      <c r="I128" s="122"/>
      <c r="J128" s="166"/>
      <c r="K128" s="122"/>
      <c r="L128" s="122"/>
      <c r="M128" s="122"/>
    </row>
    <row r="129" spans="2:13">
      <c r="B129" s="166"/>
      <c r="C129" s="122"/>
      <c r="E129" s="122"/>
      <c r="F129" s="166"/>
      <c r="G129" s="122"/>
      <c r="H129" s="106"/>
      <c r="I129" s="122"/>
      <c r="J129" s="166"/>
      <c r="K129" s="122"/>
      <c r="L129" s="122"/>
      <c r="M129" s="122"/>
    </row>
    <row r="130" spans="2:13">
      <c r="B130" s="166"/>
      <c r="C130" s="122"/>
      <c r="E130" s="122"/>
      <c r="F130" s="166"/>
      <c r="G130" s="122"/>
      <c r="H130" s="106"/>
      <c r="I130" s="122"/>
      <c r="J130" s="166"/>
      <c r="K130" s="122"/>
      <c r="L130" s="122"/>
      <c r="M130" s="122"/>
    </row>
    <row r="131" spans="2:13">
      <c r="B131" s="166"/>
      <c r="C131" s="122"/>
      <c r="E131" s="122"/>
      <c r="F131" s="166"/>
      <c r="G131" s="122"/>
      <c r="H131" s="106"/>
      <c r="I131" s="122"/>
      <c r="J131" s="166"/>
      <c r="K131" s="122"/>
      <c r="L131" s="122"/>
      <c r="M131" s="122"/>
    </row>
    <row r="132" spans="2:13">
      <c r="B132" s="166"/>
      <c r="C132" s="122"/>
      <c r="E132" s="122"/>
      <c r="F132" s="166"/>
      <c r="G132" s="122"/>
      <c r="H132" s="106"/>
      <c r="I132" s="122"/>
      <c r="J132" s="166"/>
      <c r="K132" s="122"/>
      <c r="L132" s="122"/>
      <c r="M132" s="122"/>
    </row>
    <row r="133" spans="2:13">
      <c r="B133" s="166"/>
      <c r="C133" s="122"/>
      <c r="E133" s="122"/>
      <c r="F133" s="166"/>
      <c r="G133" s="122"/>
      <c r="H133" s="106"/>
      <c r="I133" s="122"/>
      <c r="J133" s="166"/>
      <c r="K133" s="122"/>
      <c r="L133" s="122"/>
      <c r="M133" s="122"/>
    </row>
    <row r="134" spans="2:13">
      <c r="E134" s="122"/>
      <c r="F134" s="166"/>
      <c r="G134" s="122"/>
      <c r="H134" s="106"/>
      <c r="I134" s="122"/>
      <c r="J134" s="166"/>
      <c r="K134" s="122"/>
      <c r="L134" s="122"/>
      <c r="M134" s="122"/>
    </row>
    <row r="135" spans="2:13">
      <c r="E135" s="122"/>
      <c r="F135" s="166"/>
      <c r="G135" s="122"/>
      <c r="H135" s="106"/>
      <c r="I135" s="122"/>
      <c r="J135" s="166"/>
      <c r="K135" s="122"/>
      <c r="L135" s="122"/>
      <c r="M135" s="122"/>
    </row>
    <row r="136" spans="2:13">
      <c r="E136" s="122"/>
      <c r="F136" s="166"/>
      <c r="G136" s="122"/>
      <c r="H136" s="106"/>
      <c r="I136" s="122"/>
      <c r="J136" s="166"/>
      <c r="K136" s="122"/>
      <c r="L136" s="122"/>
      <c r="M136" s="122"/>
    </row>
    <row r="137" spans="2:13">
      <c r="E137" s="122"/>
      <c r="F137" s="166"/>
      <c r="G137" s="122"/>
      <c r="H137" s="106"/>
      <c r="I137" s="122"/>
      <c r="J137" s="166"/>
      <c r="K137" s="122"/>
      <c r="L137" s="122"/>
      <c r="M137" s="122"/>
    </row>
    <row r="138" spans="2:13">
      <c r="E138" s="122"/>
      <c r="F138" s="166"/>
      <c r="G138" s="122"/>
      <c r="H138" s="106"/>
      <c r="I138" s="122"/>
      <c r="J138" s="166"/>
      <c r="K138" s="122"/>
      <c r="L138" s="122"/>
      <c r="M138" s="122"/>
    </row>
    <row r="139" spans="2:13">
      <c r="E139" s="122"/>
      <c r="F139" s="166"/>
      <c r="G139" s="122"/>
      <c r="H139" s="106"/>
      <c r="I139" s="122"/>
      <c r="J139" s="166"/>
      <c r="K139" s="122"/>
      <c r="L139" s="122"/>
      <c r="M139" s="122"/>
    </row>
    <row r="140" spans="2:13">
      <c r="E140" s="122"/>
      <c r="F140" s="166"/>
      <c r="G140" s="122"/>
      <c r="H140" s="106"/>
      <c r="I140" s="122"/>
      <c r="J140" s="166"/>
      <c r="K140" s="122"/>
      <c r="L140" s="122"/>
      <c r="M140" s="122"/>
    </row>
    <row r="141" spans="2:13">
      <c r="E141" s="122"/>
      <c r="F141" s="166"/>
      <c r="G141" s="122"/>
      <c r="H141" s="106"/>
      <c r="I141" s="122"/>
      <c r="J141" s="166"/>
      <c r="K141" s="122"/>
      <c r="L141" s="122"/>
      <c r="M141" s="122"/>
    </row>
  </sheetData>
  <phoneticPr fontId="60" type="noConversion"/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W53"/>
  <sheetViews>
    <sheetView topLeftCell="B1" zoomScale="70" zoomScaleNormal="70" workbookViewId="0">
      <selection activeCell="B1" sqref="B1"/>
    </sheetView>
  </sheetViews>
  <sheetFormatPr defaultRowHeight="17.25"/>
  <cols>
    <col min="1" max="1" width="7.5546875" style="192" hidden="1" customWidth="1"/>
    <col min="2" max="2" width="8.109375" style="192" customWidth="1"/>
    <col min="3" max="3" width="6.5546875" style="192" customWidth="1"/>
    <col min="4" max="4" width="8.6640625" style="192" customWidth="1"/>
    <col min="5" max="5" width="13.33203125" style="192" customWidth="1"/>
    <col min="6" max="6" width="4.33203125" style="192" customWidth="1"/>
    <col min="7" max="7" width="13.5546875" style="192" customWidth="1"/>
    <col min="8" max="8" width="20.77734375" style="192" customWidth="1"/>
    <col min="9" max="9" width="2.6640625" style="192" customWidth="1"/>
    <col min="10" max="10" width="20.77734375" style="192" customWidth="1"/>
    <col min="11" max="14" width="7.5546875" style="190" customWidth="1"/>
    <col min="15" max="15" width="10.77734375" style="192" customWidth="1"/>
    <col min="16" max="16" width="21" style="192" customWidth="1"/>
    <col min="17" max="17" width="2.77734375" style="190" customWidth="1"/>
    <col min="18" max="23" width="6.77734375" style="194" customWidth="1"/>
    <col min="24" max="24" width="6.77734375" style="216" customWidth="1"/>
    <col min="25" max="25" width="2.77734375" style="190" customWidth="1"/>
    <col min="26" max="31" width="6.77734375" style="194" customWidth="1"/>
    <col min="32" max="257" width="7.5546875" style="192" customWidth="1"/>
    <col min="258" max="1025" width="7.5546875" customWidth="1"/>
  </cols>
  <sheetData>
    <row r="1" spans="2:31" ht="24.75">
      <c r="B1" s="275" t="s">
        <v>649</v>
      </c>
      <c r="C1" s="197"/>
      <c r="D1" s="276"/>
      <c r="E1" s="277"/>
      <c r="F1" s="197"/>
      <c r="G1" s="190"/>
      <c r="H1" s="191"/>
    </row>
    <row r="2" spans="2:31" ht="25.5">
      <c r="B2" s="278" t="s">
        <v>650</v>
      </c>
      <c r="C2" s="197"/>
      <c r="D2" s="276"/>
      <c r="E2" s="277"/>
      <c r="F2" s="197"/>
      <c r="G2" s="190"/>
      <c r="H2" s="195"/>
      <c r="J2" s="196"/>
    </row>
    <row r="3" spans="2:31" ht="20.25">
      <c r="B3" s="197"/>
      <c r="C3" s="279"/>
      <c r="D3" s="198"/>
      <c r="E3" s="198"/>
      <c r="F3" s="199"/>
      <c r="G3" s="200"/>
      <c r="H3" s="280"/>
      <c r="I3" s="280"/>
      <c r="J3" s="280"/>
      <c r="K3" s="281" t="s">
        <v>411</v>
      </c>
      <c r="L3" s="281" t="s">
        <v>412</v>
      </c>
      <c r="M3" s="281" t="s">
        <v>412</v>
      </c>
      <c r="N3" s="281" t="s">
        <v>411</v>
      </c>
    </row>
    <row r="4" spans="2:31">
      <c r="B4" s="202" t="s">
        <v>413</v>
      </c>
      <c r="C4" s="398" t="s">
        <v>414</v>
      </c>
      <c r="D4" s="398"/>
      <c r="E4" s="399" t="s">
        <v>415</v>
      </c>
      <c r="F4" s="399"/>
      <c r="G4" s="399"/>
      <c r="H4" s="203" t="s">
        <v>416</v>
      </c>
      <c r="I4" s="204"/>
      <c r="J4" s="203" t="s">
        <v>417</v>
      </c>
      <c r="K4" s="203"/>
      <c r="L4" s="203"/>
      <c r="M4" s="203"/>
      <c r="N4" s="203"/>
    </row>
    <row r="5" spans="2:31" ht="16.5" customHeight="1">
      <c r="B5" s="282" t="s">
        <v>418</v>
      </c>
      <c r="C5" s="400" t="s">
        <v>419</v>
      </c>
      <c r="D5" s="400"/>
      <c r="E5" s="402" t="s">
        <v>420</v>
      </c>
      <c r="F5" s="402"/>
      <c r="G5" s="402"/>
      <c r="H5" s="203" t="s">
        <v>49</v>
      </c>
      <c r="I5" s="203"/>
      <c r="J5" s="203" t="s">
        <v>49</v>
      </c>
      <c r="K5" s="203"/>
      <c r="L5" s="203"/>
      <c r="M5" s="203"/>
      <c r="N5" s="203"/>
    </row>
    <row r="6" spans="2:31">
      <c r="B6" s="227">
        <v>1</v>
      </c>
      <c r="C6" s="283" t="s">
        <v>344</v>
      </c>
      <c r="D6" s="284">
        <v>1</v>
      </c>
      <c r="E6" s="285" t="s">
        <v>69</v>
      </c>
      <c r="F6" s="286" t="s">
        <v>421</v>
      </c>
      <c r="G6" s="286" t="s">
        <v>305</v>
      </c>
      <c r="H6" s="287" t="str">
        <f>VLOOKUP(E6,WD!$C$6:$K$102,3,FALSE())</f>
        <v>ST</v>
      </c>
      <c r="I6" s="287" t="s">
        <v>421</v>
      </c>
      <c r="J6" s="287" t="str">
        <f>VLOOKUP(G6,WD!$C$6:$K$102,3,FALSE())</f>
        <v>BYE</v>
      </c>
      <c r="K6" s="288"/>
      <c r="L6" s="288"/>
      <c r="M6" s="288"/>
      <c r="N6" s="288"/>
    </row>
    <row r="7" spans="2:31">
      <c r="B7" s="229">
        <v>2</v>
      </c>
      <c r="C7" s="219" t="s">
        <v>344</v>
      </c>
      <c r="D7" s="232">
        <v>2</v>
      </c>
      <c r="E7" s="233" t="s">
        <v>159</v>
      </c>
      <c r="F7" s="221" t="s">
        <v>421</v>
      </c>
      <c r="G7" s="221" t="s">
        <v>166</v>
      </c>
      <c r="H7" s="203" t="str">
        <f>VLOOKUP(E7,WD!$C$6:$K$102,3,FALSE())</f>
        <v>J &amp; M</v>
      </c>
      <c r="I7" s="203" t="s">
        <v>421</v>
      </c>
      <c r="J7" s="203" t="str">
        <f>VLOOKUP(G7,WD!$C$6:$K$102,3,FALSE())</f>
        <v xml:space="preserve">Glory </v>
      </c>
      <c r="K7" s="212">
        <v>0</v>
      </c>
      <c r="L7" s="212">
        <v>0</v>
      </c>
      <c r="M7" s="212">
        <v>42</v>
      </c>
      <c r="N7" s="212">
        <v>2</v>
      </c>
      <c r="O7" s="289" t="s">
        <v>464</v>
      </c>
      <c r="P7" s="289" t="s">
        <v>651</v>
      </c>
      <c r="Q7" s="214" t="s">
        <v>344</v>
      </c>
      <c r="R7" s="216" t="s">
        <v>423</v>
      </c>
      <c r="S7" s="216" t="s">
        <v>48</v>
      </c>
      <c r="T7" s="216" t="s">
        <v>424</v>
      </c>
      <c r="U7" s="216" t="s">
        <v>425</v>
      </c>
      <c r="V7" s="216" t="s">
        <v>426</v>
      </c>
      <c r="W7" s="216" t="s">
        <v>59</v>
      </c>
      <c r="Y7" s="217" t="s">
        <v>345</v>
      </c>
      <c r="Z7" s="216" t="s">
        <v>423</v>
      </c>
      <c r="AA7" s="216" t="s">
        <v>48</v>
      </c>
      <c r="AB7" s="216" t="s">
        <v>424</v>
      </c>
      <c r="AC7" s="216" t="s">
        <v>425</v>
      </c>
      <c r="AD7" s="216" t="s">
        <v>426</v>
      </c>
      <c r="AE7" s="216" t="s">
        <v>59</v>
      </c>
    </row>
    <row r="8" spans="2:31">
      <c r="B8" s="229">
        <v>3</v>
      </c>
      <c r="C8" s="219" t="s">
        <v>344</v>
      </c>
      <c r="D8" s="220">
        <v>3</v>
      </c>
      <c r="E8" s="221" t="s">
        <v>69</v>
      </c>
      <c r="F8" s="221" t="s">
        <v>421</v>
      </c>
      <c r="G8" s="221" t="s">
        <v>166</v>
      </c>
      <c r="H8" s="203" t="str">
        <f>VLOOKUP(E8,WD!$C$6:$K$102,3,FALSE())</f>
        <v>ST</v>
      </c>
      <c r="I8" s="203" t="s">
        <v>421</v>
      </c>
      <c r="J8" s="203" t="str">
        <f>VLOOKUP(G8,WD!$C$6:$K$102,3,FALSE())</f>
        <v xml:space="preserve">Glory </v>
      </c>
      <c r="K8" s="212">
        <v>2</v>
      </c>
      <c r="L8" s="212">
        <v>42</v>
      </c>
      <c r="M8" s="212">
        <v>0</v>
      </c>
      <c r="N8" s="212">
        <v>0</v>
      </c>
      <c r="O8" s="289" t="s">
        <v>446</v>
      </c>
      <c r="P8" s="289" t="s">
        <v>652</v>
      </c>
      <c r="Q8" s="201"/>
      <c r="R8" s="223">
        <v>1</v>
      </c>
      <c r="S8" s="223" t="str">
        <f>H6</f>
        <v>ST</v>
      </c>
      <c r="T8" s="223">
        <v>2</v>
      </c>
      <c r="U8" s="223">
        <v>0</v>
      </c>
      <c r="V8" s="223">
        <v>0</v>
      </c>
      <c r="W8" s="223">
        <f>T8*3+U8*1</f>
        <v>6</v>
      </c>
      <c r="X8" s="206"/>
      <c r="Z8" s="223">
        <v>1</v>
      </c>
      <c r="AA8" s="223" t="s">
        <v>474</v>
      </c>
      <c r="AB8" s="223">
        <v>3</v>
      </c>
      <c r="AC8" s="223">
        <v>0</v>
      </c>
      <c r="AD8" s="223">
        <v>0</v>
      </c>
      <c r="AE8" s="223">
        <f>AB8*3+AC8*1</f>
        <v>9</v>
      </c>
    </row>
    <row r="9" spans="2:31">
      <c r="B9" s="229">
        <v>4</v>
      </c>
      <c r="C9" s="290" t="s">
        <v>344</v>
      </c>
      <c r="D9" s="284">
        <v>4</v>
      </c>
      <c r="E9" s="285" t="s">
        <v>159</v>
      </c>
      <c r="F9" s="286" t="s">
        <v>421</v>
      </c>
      <c r="G9" s="286" t="s">
        <v>305</v>
      </c>
      <c r="H9" s="287" t="str">
        <f>VLOOKUP(E9,WD!$C$6:$K$102,3,FALSE())</f>
        <v>J &amp; M</v>
      </c>
      <c r="I9" s="287" t="s">
        <v>421</v>
      </c>
      <c r="J9" s="287" t="str">
        <f>VLOOKUP(G9,WD!$C$6:$K$102,3,FALSE())</f>
        <v>BYE</v>
      </c>
      <c r="K9" s="288"/>
      <c r="L9" s="288"/>
      <c r="M9" s="288"/>
      <c r="N9" s="288"/>
      <c r="Q9" s="201"/>
      <c r="R9" s="223">
        <v>2</v>
      </c>
      <c r="S9" s="223" t="str">
        <f>J7</f>
        <v xml:space="preserve">Glory </v>
      </c>
      <c r="T9" s="223">
        <v>1</v>
      </c>
      <c r="U9" s="223">
        <v>0</v>
      </c>
      <c r="V9" s="223">
        <v>1</v>
      </c>
      <c r="W9" s="223">
        <f>T9*3+U9*1</f>
        <v>3</v>
      </c>
      <c r="X9" s="206"/>
      <c r="Z9" s="223">
        <v>2</v>
      </c>
      <c r="AA9" s="223" t="s">
        <v>553</v>
      </c>
      <c r="AB9" s="223">
        <v>1</v>
      </c>
      <c r="AC9" s="223">
        <v>1</v>
      </c>
      <c r="AD9" s="223">
        <v>1</v>
      </c>
      <c r="AE9" s="223">
        <f>AB9*3+AC9*1</f>
        <v>4</v>
      </c>
    </row>
    <row r="10" spans="2:31">
      <c r="B10" s="227">
        <v>5</v>
      </c>
      <c r="C10" s="290" t="s">
        <v>344</v>
      </c>
      <c r="D10" s="284">
        <v>5</v>
      </c>
      <c r="E10" s="285" t="s">
        <v>166</v>
      </c>
      <c r="F10" s="286" t="s">
        <v>421</v>
      </c>
      <c r="G10" s="286" t="s">
        <v>305</v>
      </c>
      <c r="H10" s="287" t="str">
        <f>VLOOKUP(E10,WD!$C$6:$K$102,3,FALSE())</f>
        <v xml:space="preserve">Glory </v>
      </c>
      <c r="I10" s="287" t="s">
        <v>421</v>
      </c>
      <c r="J10" s="287" t="str">
        <f>VLOOKUP(G10,WD!$C$6:$K$102,3,FALSE())</f>
        <v>BYE</v>
      </c>
      <c r="K10" s="288"/>
      <c r="L10" s="288"/>
      <c r="M10" s="288"/>
      <c r="N10" s="288"/>
      <c r="Q10" s="201"/>
      <c r="R10" s="238"/>
      <c r="S10" s="238" t="str">
        <f>H7</f>
        <v>J &amp; M</v>
      </c>
      <c r="T10" s="238"/>
      <c r="U10" s="238"/>
      <c r="V10" s="238"/>
      <c r="W10" s="238"/>
      <c r="X10" s="206"/>
      <c r="Z10" s="223">
        <v>3</v>
      </c>
      <c r="AA10" s="223" t="s">
        <v>543</v>
      </c>
      <c r="AB10" s="223">
        <v>1</v>
      </c>
      <c r="AC10" s="223">
        <v>1</v>
      </c>
      <c r="AD10" s="223">
        <v>1</v>
      </c>
      <c r="AE10" s="223">
        <f>AB10*3+AC10*1</f>
        <v>4</v>
      </c>
    </row>
    <row r="11" spans="2:31">
      <c r="B11" s="229">
        <v>6</v>
      </c>
      <c r="C11" s="219" t="s">
        <v>344</v>
      </c>
      <c r="D11" s="225">
        <v>6</v>
      </c>
      <c r="E11" s="235" t="s">
        <v>69</v>
      </c>
      <c r="F11" s="226" t="s">
        <v>421</v>
      </c>
      <c r="G11" s="226" t="s">
        <v>159</v>
      </c>
      <c r="H11" s="203" t="str">
        <f>VLOOKUP(E11,WD!$C$6:$K$102,3,FALSE())</f>
        <v>ST</v>
      </c>
      <c r="I11" s="203" t="s">
        <v>421</v>
      </c>
      <c r="J11" s="203" t="str">
        <f>VLOOKUP(G11,WD!$C$6:$K$102,3,FALSE())</f>
        <v>J &amp; M</v>
      </c>
      <c r="K11" s="212">
        <v>2</v>
      </c>
      <c r="L11" s="212">
        <v>42</v>
      </c>
      <c r="M11" s="212">
        <v>0</v>
      </c>
      <c r="N11" s="212">
        <v>0</v>
      </c>
      <c r="O11" s="289" t="s">
        <v>446</v>
      </c>
      <c r="P11" s="289" t="s">
        <v>651</v>
      </c>
      <c r="Q11" s="201"/>
      <c r="R11" s="223"/>
      <c r="S11" s="291"/>
      <c r="T11" s="223"/>
      <c r="U11" s="223"/>
      <c r="V11" s="223"/>
      <c r="W11" s="223"/>
      <c r="X11" s="206"/>
      <c r="Z11" s="238"/>
      <c r="AA11" s="238" t="s">
        <v>605</v>
      </c>
      <c r="AB11" s="238"/>
      <c r="AC11" s="238"/>
      <c r="AD11" s="238"/>
      <c r="AE11" s="238"/>
    </row>
    <row r="12" spans="2:31">
      <c r="B12" s="227">
        <v>7</v>
      </c>
      <c r="C12" s="209" t="s">
        <v>345</v>
      </c>
      <c r="D12" s="232">
        <v>1</v>
      </c>
      <c r="E12" s="233" t="s">
        <v>75</v>
      </c>
      <c r="F12" s="221" t="s">
        <v>421</v>
      </c>
      <c r="G12" s="221" t="s">
        <v>249</v>
      </c>
      <c r="H12" s="203" t="str">
        <f>VLOOKUP(E12,WD!$C$6:$K$102,3,FALSE())</f>
        <v xml:space="preserve">Oppa Korean Restaurant </v>
      </c>
      <c r="I12" s="203" t="s">
        <v>421</v>
      </c>
      <c r="J12" s="203" t="str">
        <f>VLOOKUP(G12,WD!$C$6:$K$102,3,FALSE())</f>
        <v>Puipui</v>
      </c>
      <c r="K12" s="212">
        <v>2</v>
      </c>
      <c r="L12" s="212">
        <v>42</v>
      </c>
      <c r="M12" s="212">
        <v>0</v>
      </c>
      <c r="N12" s="212">
        <v>0</v>
      </c>
      <c r="O12" s="289" t="s">
        <v>446</v>
      </c>
      <c r="P12" s="289" t="s">
        <v>653</v>
      </c>
      <c r="Q12" s="201"/>
      <c r="R12" s="206"/>
      <c r="S12" s="206"/>
      <c r="T12" s="216"/>
      <c r="U12" s="216"/>
      <c r="V12" s="216"/>
      <c r="W12" s="216"/>
      <c r="Z12" s="206"/>
      <c r="AA12" s="206"/>
      <c r="AB12" s="216"/>
      <c r="AC12" s="216"/>
      <c r="AD12" s="216"/>
      <c r="AE12" s="216"/>
    </row>
    <row r="13" spans="2:31">
      <c r="B13" s="229">
        <v>8</v>
      </c>
      <c r="C13" s="219" t="s">
        <v>345</v>
      </c>
      <c r="D13" s="232">
        <v>2</v>
      </c>
      <c r="E13" s="233" t="s">
        <v>153</v>
      </c>
      <c r="F13" s="221" t="s">
        <v>421</v>
      </c>
      <c r="G13" s="221" t="s">
        <v>172</v>
      </c>
      <c r="H13" s="203" t="str">
        <f>VLOOKUP(E13,WD!$C$6:$K$102,3,FALSE())</f>
        <v>Limit</v>
      </c>
      <c r="I13" s="203" t="s">
        <v>421</v>
      </c>
      <c r="J13" s="203" t="str">
        <f>VLOOKUP(G13,WD!$C$6:$K$102,3,FALSE())</f>
        <v>BUTTERFLY S.</v>
      </c>
      <c r="K13" s="212">
        <v>1</v>
      </c>
      <c r="L13" s="212">
        <v>36</v>
      </c>
      <c r="M13" s="212">
        <v>42</v>
      </c>
      <c r="N13" s="212">
        <v>1</v>
      </c>
      <c r="O13" s="289" t="s">
        <v>654</v>
      </c>
      <c r="Q13" s="201"/>
      <c r="R13" s="216" t="s">
        <v>423</v>
      </c>
      <c r="S13" s="216" t="s">
        <v>48</v>
      </c>
      <c r="T13" s="216" t="s">
        <v>424</v>
      </c>
      <c r="U13" s="216" t="s">
        <v>425</v>
      </c>
      <c r="V13" s="216" t="s">
        <v>426</v>
      </c>
      <c r="W13" s="216" t="s">
        <v>59</v>
      </c>
      <c r="Z13" s="216" t="s">
        <v>423</v>
      </c>
      <c r="AA13" s="216" t="s">
        <v>48</v>
      </c>
      <c r="AB13" s="216" t="s">
        <v>424</v>
      </c>
      <c r="AC13" s="216" t="s">
        <v>425</v>
      </c>
      <c r="AD13" s="216" t="s">
        <v>426</v>
      </c>
      <c r="AE13" s="216" t="s">
        <v>59</v>
      </c>
    </row>
    <row r="14" spans="2:31">
      <c r="B14" s="229">
        <v>9</v>
      </c>
      <c r="C14" s="219" t="s">
        <v>345</v>
      </c>
      <c r="D14" s="220">
        <v>3</v>
      </c>
      <c r="E14" s="221" t="s">
        <v>75</v>
      </c>
      <c r="F14" s="221" t="s">
        <v>421</v>
      </c>
      <c r="G14" s="221" t="s">
        <v>172</v>
      </c>
      <c r="H14" s="203" t="str">
        <f>VLOOKUP(E14,WD!$C$6:$K$102,3,FALSE())</f>
        <v xml:space="preserve">Oppa Korean Restaurant </v>
      </c>
      <c r="I14" s="203" t="s">
        <v>421</v>
      </c>
      <c r="J14" s="203" t="str">
        <f>VLOOKUP(G14,WD!$C$6:$K$102,3,FALSE())</f>
        <v>BUTTERFLY S.</v>
      </c>
      <c r="K14" s="212">
        <v>2</v>
      </c>
      <c r="L14" s="212">
        <v>42</v>
      </c>
      <c r="M14" s="212">
        <v>17</v>
      </c>
      <c r="N14" s="212">
        <v>0</v>
      </c>
      <c r="O14" s="289" t="s">
        <v>655</v>
      </c>
      <c r="Q14" s="214" t="s">
        <v>346</v>
      </c>
      <c r="R14" s="223">
        <v>1</v>
      </c>
      <c r="S14" s="223" t="str">
        <f>H18</f>
        <v>羚靖</v>
      </c>
      <c r="T14" s="223">
        <v>3</v>
      </c>
      <c r="U14" s="223">
        <v>0</v>
      </c>
      <c r="V14" s="223">
        <v>0</v>
      </c>
      <c r="W14" s="223">
        <f>T14*3+U14*1</f>
        <v>9</v>
      </c>
      <c r="X14" s="206"/>
      <c r="Y14" s="217" t="s">
        <v>347</v>
      </c>
      <c r="Z14" s="223">
        <v>1</v>
      </c>
      <c r="AA14" s="223" t="str">
        <f>H24</f>
        <v>蠢嵐</v>
      </c>
      <c r="AB14" s="223">
        <v>3</v>
      </c>
      <c r="AC14" s="223">
        <v>0</v>
      </c>
      <c r="AD14" s="223">
        <v>0</v>
      </c>
      <c r="AE14" s="223">
        <f>AB14*3+AC14*1</f>
        <v>9</v>
      </c>
    </row>
    <row r="15" spans="2:31">
      <c r="B15" s="229">
        <v>10</v>
      </c>
      <c r="C15" s="219" t="s">
        <v>345</v>
      </c>
      <c r="D15" s="232">
        <v>4</v>
      </c>
      <c r="E15" s="233" t="s">
        <v>153</v>
      </c>
      <c r="F15" s="221" t="s">
        <v>421</v>
      </c>
      <c r="G15" s="221" t="s">
        <v>249</v>
      </c>
      <c r="H15" s="203" t="str">
        <f>VLOOKUP(E15,WD!$C$6:$K$102,3,FALSE())</f>
        <v>Limit</v>
      </c>
      <c r="I15" s="203" t="s">
        <v>421</v>
      </c>
      <c r="J15" s="203" t="str">
        <f>VLOOKUP(G15,WD!$C$6:$K$102,3,FALSE())</f>
        <v>Puipui</v>
      </c>
      <c r="K15" s="212">
        <v>2</v>
      </c>
      <c r="L15" s="212">
        <v>42</v>
      </c>
      <c r="M15" s="212">
        <v>0</v>
      </c>
      <c r="N15" s="212">
        <v>0</v>
      </c>
      <c r="O15" s="289" t="s">
        <v>446</v>
      </c>
      <c r="P15" s="289" t="s">
        <v>653</v>
      </c>
      <c r="Q15" s="201"/>
      <c r="R15" s="223">
        <v>2</v>
      </c>
      <c r="S15" s="223" t="str">
        <f>J18</f>
        <v>啫喱冰冰</v>
      </c>
      <c r="T15" s="223">
        <v>1</v>
      </c>
      <c r="U15" s="223">
        <v>1</v>
      </c>
      <c r="V15" s="223">
        <v>1</v>
      </c>
      <c r="W15" s="223">
        <f>T15*3+U15*1</f>
        <v>4</v>
      </c>
      <c r="X15" s="206"/>
      <c r="Z15" s="223">
        <v>2</v>
      </c>
      <c r="AA15" s="223" t="str">
        <f>H25</f>
        <v xml:space="preserve">ABC </v>
      </c>
      <c r="AB15" s="223">
        <v>2</v>
      </c>
      <c r="AC15" s="223">
        <v>0</v>
      </c>
      <c r="AD15" s="223">
        <v>1</v>
      </c>
      <c r="AE15" s="223">
        <f>AB15*3+AC15*1</f>
        <v>6</v>
      </c>
    </row>
    <row r="16" spans="2:31">
      <c r="B16" s="227">
        <v>11</v>
      </c>
      <c r="C16" s="219" t="s">
        <v>345</v>
      </c>
      <c r="D16" s="232">
        <v>5</v>
      </c>
      <c r="E16" s="233" t="s">
        <v>172</v>
      </c>
      <c r="F16" s="221" t="s">
        <v>421</v>
      </c>
      <c r="G16" s="221" t="s">
        <v>249</v>
      </c>
      <c r="H16" s="203" t="str">
        <f>VLOOKUP(E16,WD!$C$6:$K$102,3,FALSE())</f>
        <v>BUTTERFLY S.</v>
      </c>
      <c r="I16" s="203" t="s">
        <v>421</v>
      </c>
      <c r="J16" s="203" t="str">
        <f>VLOOKUP(G16,WD!$C$6:$K$102,3,FALSE())</f>
        <v>Puipui</v>
      </c>
      <c r="K16" s="212">
        <v>2</v>
      </c>
      <c r="L16" s="212">
        <v>42</v>
      </c>
      <c r="M16" s="212">
        <v>0</v>
      </c>
      <c r="N16" s="212">
        <v>0</v>
      </c>
      <c r="O16" s="289" t="s">
        <v>446</v>
      </c>
      <c r="P16" s="289" t="s">
        <v>653</v>
      </c>
      <c r="Q16" s="201"/>
      <c r="R16" s="223">
        <v>3</v>
      </c>
      <c r="S16" s="223" t="str">
        <f>H19</f>
        <v>唔知叫咩呀</v>
      </c>
      <c r="T16" s="223">
        <v>1</v>
      </c>
      <c r="U16" s="223">
        <v>1</v>
      </c>
      <c r="V16" s="223">
        <v>1</v>
      </c>
      <c r="W16" s="223">
        <f>T16*3+U16*1</f>
        <v>4</v>
      </c>
      <c r="X16" s="206"/>
      <c r="Z16" s="223">
        <v>3</v>
      </c>
      <c r="AA16" s="223" t="str">
        <f>J25</f>
        <v>小藍</v>
      </c>
      <c r="AB16" s="223">
        <v>1</v>
      </c>
      <c r="AC16" s="223">
        <v>0</v>
      </c>
      <c r="AD16" s="223">
        <v>2</v>
      </c>
      <c r="AE16" s="223">
        <f>AB16*3+AC16*1</f>
        <v>3</v>
      </c>
    </row>
    <row r="17" spans="2:32">
      <c r="B17" s="229">
        <v>12</v>
      </c>
      <c r="C17" s="219" t="s">
        <v>345</v>
      </c>
      <c r="D17" s="225">
        <v>6</v>
      </c>
      <c r="E17" s="235" t="s">
        <v>75</v>
      </c>
      <c r="F17" s="226" t="s">
        <v>421</v>
      </c>
      <c r="G17" s="226" t="s">
        <v>153</v>
      </c>
      <c r="H17" s="203" t="str">
        <f>VLOOKUP(E17,WD!$C$6:$K$102,3,FALSE())</f>
        <v xml:space="preserve">Oppa Korean Restaurant </v>
      </c>
      <c r="I17" s="203" t="s">
        <v>421</v>
      </c>
      <c r="J17" s="203" t="str">
        <f>VLOOKUP(G17,WD!$C$6:$K$102,3,FALSE())</f>
        <v>Limit</v>
      </c>
      <c r="K17" s="212">
        <v>2</v>
      </c>
      <c r="L17" s="212">
        <v>42</v>
      </c>
      <c r="M17" s="212">
        <v>20</v>
      </c>
      <c r="N17" s="212">
        <v>0</v>
      </c>
      <c r="O17" s="289" t="s">
        <v>656</v>
      </c>
      <c r="Q17" s="201"/>
      <c r="R17" s="223">
        <v>4</v>
      </c>
      <c r="S17" s="223" t="str">
        <f>J19</f>
        <v>爭氣</v>
      </c>
      <c r="T17" s="223">
        <v>0</v>
      </c>
      <c r="U17" s="223">
        <v>0</v>
      </c>
      <c r="V17" s="223">
        <v>3</v>
      </c>
      <c r="W17" s="223">
        <f>T17*3+U17*1</f>
        <v>0</v>
      </c>
      <c r="X17" s="206"/>
      <c r="Z17" s="223">
        <v>4</v>
      </c>
      <c r="AA17" s="223" t="str">
        <f>J24</f>
        <v>jojo and jac</v>
      </c>
      <c r="AB17" s="223">
        <v>0</v>
      </c>
      <c r="AC17" s="223">
        <v>0</v>
      </c>
      <c r="AD17" s="223">
        <v>3</v>
      </c>
      <c r="AE17" s="223">
        <f>AB17*3+AC17*1</f>
        <v>0</v>
      </c>
    </row>
    <row r="18" spans="2:32">
      <c r="B18" s="227">
        <v>13</v>
      </c>
      <c r="C18" s="209" t="s">
        <v>346</v>
      </c>
      <c r="D18" s="232">
        <v>1</v>
      </c>
      <c r="E18" s="233" t="s">
        <v>81</v>
      </c>
      <c r="F18" s="221" t="s">
        <v>421</v>
      </c>
      <c r="G18" s="221" t="s">
        <v>262</v>
      </c>
      <c r="H18" s="203" t="str">
        <f>VLOOKUP(E18,WD!$C$6:$K$102,3,FALSE())</f>
        <v>羚靖</v>
      </c>
      <c r="I18" s="203" t="s">
        <v>421</v>
      </c>
      <c r="J18" s="203" t="str">
        <f>VLOOKUP(G18,WD!$C$6:$K$102,3,FALSE())</f>
        <v>啫喱冰冰</v>
      </c>
      <c r="K18" s="212">
        <v>2</v>
      </c>
      <c r="L18" s="212">
        <v>42</v>
      </c>
      <c r="M18" s="212">
        <v>21</v>
      </c>
      <c r="N18" s="212">
        <v>0</v>
      </c>
      <c r="O18" s="289" t="s">
        <v>657</v>
      </c>
      <c r="Q18" s="201"/>
      <c r="R18" s="206"/>
      <c r="S18" s="206"/>
      <c r="T18" s="216"/>
      <c r="U18" s="216"/>
      <c r="V18" s="216"/>
      <c r="W18" s="216"/>
      <c r="Z18" s="206"/>
      <c r="AA18" s="206"/>
      <c r="AB18" s="216"/>
      <c r="AC18" s="216"/>
      <c r="AD18" s="216"/>
      <c r="AE18" s="216"/>
    </row>
    <row r="19" spans="2:32">
      <c r="B19" s="229">
        <v>14</v>
      </c>
      <c r="C19" s="219" t="s">
        <v>346</v>
      </c>
      <c r="D19" s="232">
        <v>2</v>
      </c>
      <c r="E19" s="233" t="s">
        <v>147</v>
      </c>
      <c r="F19" s="221" t="s">
        <v>421</v>
      </c>
      <c r="G19" s="221" t="s">
        <v>178</v>
      </c>
      <c r="H19" s="203" t="str">
        <f>VLOOKUP(E19,WD!$C$6:$K$102,3,FALSE())</f>
        <v>唔知叫咩呀</v>
      </c>
      <c r="I19" s="203" t="s">
        <v>421</v>
      </c>
      <c r="J19" s="203" t="str">
        <f>VLOOKUP(G19,WD!$C$6:$K$102,3,FALSE())</f>
        <v>爭氣</v>
      </c>
      <c r="K19" s="212">
        <v>2</v>
      </c>
      <c r="L19" s="212">
        <v>42</v>
      </c>
      <c r="M19" s="212">
        <v>27</v>
      </c>
      <c r="N19" s="212">
        <v>0</v>
      </c>
      <c r="O19" s="289" t="s">
        <v>658</v>
      </c>
      <c r="Q19" s="201"/>
      <c r="R19" s="216" t="s">
        <v>423</v>
      </c>
      <c r="S19" s="216" t="s">
        <v>48</v>
      </c>
      <c r="T19" s="216" t="s">
        <v>424</v>
      </c>
      <c r="U19" s="216" t="s">
        <v>425</v>
      </c>
      <c r="V19" s="216" t="s">
        <v>426</v>
      </c>
      <c r="W19" s="216" t="s">
        <v>59</v>
      </c>
      <c r="Z19" s="216" t="s">
        <v>423</v>
      </c>
      <c r="AA19" s="216" t="s">
        <v>48</v>
      </c>
      <c r="AB19" s="216" t="s">
        <v>424</v>
      </c>
      <c r="AC19" s="216" t="s">
        <v>425</v>
      </c>
      <c r="AD19" s="216" t="s">
        <v>426</v>
      </c>
      <c r="AE19" s="216" t="s">
        <v>59</v>
      </c>
    </row>
    <row r="20" spans="2:32">
      <c r="B20" s="229">
        <v>15</v>
      </c>
      <c r="C20" s="219" t="s">
        <v>346</v>
      </c>
      <c r="D20" s="220">
        <v>3</v>
      </c>
      <c r="E20" s="221" t="s">
        <v>81</v>
      </c>
      <c r="F20" s="221" t="s">
        <v>421</v>
      </c>
      <c r="G20" s="221" t="s">
        <v>178</v>
      </c>
      <c r="H20" s="203" t="str">
        <f>VLOOKUP(E20,WD!$C$6:$K$102,3,FALSE())</f>
        <v>羚靖</v>
      </c>
      <c r="I20" s="203" t="s">
        <v>421</v>
      </c>
      <c r="J20" s="203" t="str">
        <f>VLOOKUP(G20,WD!$C$6:$K$102,3,FALSE())</f>
        <v>爭氣</v>
      </c>
      <c r="K20" s="212">
        <v>2</v>
      </c>
      <c r="L20" s="212">
        <v>42</v>
      </c>
      <c r="M20" s="212">
        <v>18</v>
      </c>
      <c r="N20" s="212">
        <v>0</v>
      </c>
      <c r="O20" s="289" t="s">
        <v>447</v>
      </c>
      <c r="Q20" s="214" t="s">
        <v>348</v>
      </c>
      <c r="R20" s="223">
        <v>1</v>
      </c>
      <c r="S20" s="223" t="s">
        <v>489</v>
      </c>
      <c r="T20" s="223">
        <v>3</v>
      </c>
      <c r="U20" s="223">
        <v>0</v>
      </c>
      <c r="V20" s="223">
        <v>0</v>
      </c>
      <c r="W20" s="223">
        <f>T20*3+U20*1</f>
        <v>9</v>
      </c>
      <c r="X20" s="206"/>
      <c r="Y20" s="217" t="s">
        <v>349</v>
      </c>
      <c r="Z20" s="223">
        <v>1</v>
      </c>
      <c r="AA20" s="223" t="str">
        <f>H37</f>
        <v>奸巴爹</v>
      </c>
      <c r="AB20" s="223">
        <v>1</v>
      </c>
      <c r="AC20" s="223">
        <v>2</v>
      </c>
      <c r="AD20" s="223">
        <v>0</v>
      </c>
      <c r="AE20" s="223">
        <f>AB20*3+AC20*1</f>
        <v>5</v>
      </c>
      <c r="AF20" s="192">
        <f>((L37+M41)/(M37+L41))</f>
        <v>1.1176470588235294</v>
      </c>
    </row>
    <row r="21" spans="2:32">
      <c r="B21" s="229">
        <v>16</v>
      </c>
      <c r="C21" s="219" t="s">
        <v>346</v>
      </c>
      <c r="D21" s="232">
        <v>4</v>
      </c>
      <c r="E21" s="233" t="s">
        <v>147</v>
      </c>
      <c r="F21" s="221" t="s">
        <v>421</v>
      </c>
      <c r="G21" s="221" t="s">
        <v>262</v>
      </c>
      <c r="H21" s="203" t="str">
        <f>VLOOKUP(E21,WD!$C$6:$K$102,3,FALSE())</f>
        <v>唔知叫咩呀</v>
      </c>
      <c r="I21" s="203" t="s">
        <v>421</v>
      </c>
      <c r="J21" s="203" t="str">
        <f>VLOOKUP(G21,WD!$C$6:$K$102,3,FALSE())</f>
        <v>啫喱冰冰</v>
      </c>
      <c r="K21" s="212">
        <v>1</v>
      </c>
      <c r="L21" s="212">
        <v>30</v>
      </c>
      <c r="M21" s="212">
        <v>40</v>
      </c>
      <c r="N21" s="212">
        <v>1</v>
      </c>
      <c r="O21" s="289" t="s">
        <v>659</v>
      </c>
      <c r="Q21" s="201"/>
      <c r="R21" s="223">
        <v>2</v>
      </c>
      <c r="S21" s="292" t="s">
        <v>523</v>
      </c>
      <c r="T21" s="223">
        <v>1</v>
      </c>
      <c r="U21" s="223">
        <v>1</v>
      </c>
      <c r="V21" s="223">
        <v>1</v>
      </c>
      <c r="W21" s="223">
        <f>T21*3+U21*1</f>
        <v>4</v>
      </c>
      <c r="X21" s="206"/>
      <c r="Z21" s="223">
        <v>2</v>
      </c>
      <c r="AA21" s="223" t="str">
        <f>H36</f>
        <v>Reunion</v>
      </c>
      <c r="AB21" s="223">
        <v>1</v>
      </c>
      <c r="AC21" s="223">
        <v>2</v>
      </c>
      <c r="AD21" s="223">
        <v>0</v>
      </c>
      <c r="AE21" s="223">
        <f>AB21*3+AC21*1</f>
        <v>5</v>
      </c>
      <c r="AF21" s="192">
        <f>((L38+L41)/(M38+M41))</f>
        <v>1.027027027027027</v>
      </c>
    </row>
    <row r="22" spans="2:32">
      <c r="B22" s="227">
        <v>17</v>
      </c>
      <c r="C22" s="219" t="s">
        <v>346</v>
      </c>
      <c r="D22" s="232">
        <v>5</v>
      </c>
      <c r="E22" s="233" t="s">
        <v>178</v>
      </c>
      <c r="F22" s="221" t="s">
        <v>421</v>
      </c>
      <c r="G22" s="221" t="s">
        <v>262</v>
      </c>
      <c r="H22" s="203" t="str">
        <f>VLOOKUP(E22,WD!$C$6:$K$102,3,FALSE())</f>
        <v>爭氣</v>
      </c>
      <c r="I22" s="203" t="s">
        <v>421</v>
      </c>
      <c r="J22" s="203" t="str">
        <f>VLOOKUP(G22,WD!$C$6:$K$102,3,FALSE())</f>
        <v>啫喱冰冰</v>
      </c>
      <c r="K22" s="212">
        <v>0</v>
      </c>
      <c r="L22" s="212">
        <v>19</v>
      </c>
      <c r="M22" s="212">
        <v>42</v>
      </c>
      <c r="N22" s="212">
        <v>2</v>
      </c>
      <c r="O22" s="289" t="s">
        <v>660</v>
      </c>
      <c r="Q22" s="201"/>
      <c r="R22" s="223">
        <v>3</v>
      </c>
      <c r="S22" s="292" t="s">
        <v>567</v>
      </c>
      <c r="T22" s="223">
        <v>1</v>
      </c>
      <c r="U22" s="223">
        <v>1</v>
      </c>
      <c r="V22" s="223">
        <v>1</v>
      </c>
      <c r="W22" s="223">
        <f>T22*3+U22*1</f>
        <v>4</v>
      </c>
      <c r="X22" s="206"/>
      <c r="Z22" s="223">
        <v>3</v>
      </c>
      <c r="AA22" s="223" t="str">
        <f>J37</f>
        <v>C.M</v>
      </c>
      <c r="AB22" s="223">
        <v>1</v>
      </c>
      <c r="AC22" s="223">
        <v>2</v>
      </c>
      <c r="AD22" s="223">
        <v>0</v>
      </c>
      <c r="AE22" s="223">
        <f>AB22*3+AC22*1</f>
        <v>5</v>
      </c>
      <c r="AF22" s="192">
        <f>((M37+M38)/(L37+L38))</f>
        <v>0.8571428571428571</v>
      </c>
    </row>
    <row r="23" spans="2:32">
      <c r="B23" s="229">
        <v>18</v>
      </c>
      <c r="C23" s="219" t="s">
        <v>346</v>
      </c>
      <c r="D23" s="225">
        <v>6</v>
      </c>
      <c r="E23" s="235" t="s">
        <v>81</v>
      </c>
      <c r="F23" s="226" t="s">
        <v>421</v>
      </c>
      <c r="G23" s="226" t="s">
        <v>147</v>
      </c>
      <c r="H23" s="203" t="str">
        <f>VLOOKUP(E23,WD!$C$6:$K$102,3,FALSE())</f>
        <v>羚靖</v>
      </c>
      <c r="I23" s="203" t="s">
        <v>421</v>
      </c>
      <c r="J23" s="203" t="str">
        <f>VLOOKUP(G23,WD!$C$6:$K$102,3,FALSE())</f>
        <v>唔知叫咩呀</v>
      </c>
      <c r="K23" s="212">
        <v>2</v>
      </c>
      <c r="L23" s="212">
        <v>43</v>
      </c>
      <c r="M23" s="212">
        <v>34</v>
      </c>
      <c r="N23" s="212">
        <v>0</v>
      </c>
      <c r="O23" s="289" t="s">
        <v>661</v>
      </c>
      <c r="Q23" s="201"/>
      <c r="R23" s="238"/>
      <c r="S23" s="238" t="s">
        <v>598</v>
      </c>
      <c r="T23" s="238"/>
      <c r="U23" s="238"/>
      <c r="V23" s="238"/>
      <c r="W23" s="238"/>
      <c r="X23" s="206"/>
      <c r="Z23" s="238"/>
      <c r="AA23" s="238" t="str">
        <f>J36</f>
        <v>銀芽</v>
      </c>
      <c r="AB23" s="238"/>
      <c r="AC23" s="238"/>
      <c r="AD23" s="238"/>
      <c r="AE23" s="238"/>
    </row>
    <row r="24" spans="2:32">
      <c r="B24" s="227">
        <v>19</v>
      </c>
      <c r="C24" s="209" t="s">
        <v>347</v>
      </c>
      <c r="D24" s="232">
        <v>1</v>
      </c>
      <c r="E24" s="233" t="s">
        <v>87</v>
      </c>
      <c r="F24" s="221" t="s">
        <v>421</v>
      </c>
      <c r="G24" s="221" t="s">
        <v>229</v>
      </c>
      <c r="H24" s="203" t="str">
        <f>VLOOKUP(E24,WD!$C$6:$K$102,3,FALSE())</f>
        <v>蠢嵐</v>
      </c>
      <c r="I24" s="203" t="s">
        <v>421</v>
      </c>
      <c r="J24" s="203" t="str">
        <f>VLOOKUP(G24,WD!$C$6:$K$102,3,FALSE())</f>
        <v>jojo and jac</v>
      </c>
      <c r="K24" s="212">
        <v>2</v>
      </c>
      <c r="L24" s="212">
        <v>42</v>
      </c>
      <c r="M24" s="212">
        <v>19</v>
      </c>
      <c r="N24" s="212">
        <v>0</v>
      </c>
      <c r="O24" s="289" t="s">
        <v>662</v>
      </c>
      <c r="Q24" s="201"/>
      <c r="R24" s="206"/>
      <c r="S24" s="216"/>
      <c r="T24" s="216"/>
      <c r="U24" s="216"/>
      <c r="V24" s="216"/>
      <c r="W24" s="216"/>
      <c r="Z24" s="206"/>
      <c r="AA24" s="216"/>
      <c r="AB24" s="216"/>
      <c r="AC24" s="216"/>
      <c r="AD24" s="216"/>
      <c r="AE24" s="216"/>
    </row>
    <row r="25" spans="2:32">
      <c r="B25" s="229">
        <v>20</v>
      </c>
      <c r="C25" s="219" t="s">
        <v>347</v>
      </c>
      <c r="D25" s="232">
        <v>2</v>
      </c>
      <c r="E25" s="233" t="s">
        <v>141</v>
      </c>
      <c r="F25" s="221" t="s">
        <v>421</v>
      </c>
      <c r="G25" s="221" t="s">
        <v>184</v>
      </c>
      <c r="H25" s="203" t="str">
        <f>VLOOKUP(E25,WD!$C$6:$K$102,3,FALSE())</f>
        <v xml:space="preserve">ABC </v>
      </c>
      <c r="I25" s="203" t="s">
        <v>421</v>
      </c>
      <c r="J25" s="203" t="str">
        <f>VLOOKUP(G25,WD!$C$6:$K$102,3,FALSE())</f>
        <v>小藍</v>
      </c>
      <c r="K25" s="212">
        <v>2</v>
      </c>
      <c r="L25" s="212">
        <v>42</v>
      </c>
      <c r="M25" s="212">
        <v>33</v>
      </c>
      <c r="N25" s="212">
        <v>0</v>
      </c>
      <c r="O25" s="289" t="s">
        <v>663</v>
      </c>
      <c r="Q25" s="214" t="s">
        <v>350</v>
      </c>
      <c r="R25" s="216" t="s">
        <v>423</v>
      </c>
      <c r="S25" s="216" t="s">
        <v>48</v>
      </c>
      <c r="T25" s="216" t="s">
        <v>424</v>
      </c>
      <c r="U25" s="216" t="s">
        <v>425</v>
      </c>
      <c r="V25" s="216" t="s">
        <v>426</v>
      </c>
      <c r="W25" s="216" t="s">
        <v>59</v>
      </c>
      <c r="Y25" s="217" t="s">
        <v>351</v>
      </c>
      <c r="Z25" s="216" t="s">
        <v>423</v>
      </c>
      <c r="AA25" s="216" t="s">
        <v>48</v>
      </c>
      <c r="AB25" s="216" t="s">
        <v>424</v>
      </c>
      <c r="AC25" s="216" t="s">
        <v>425</v>
      </c>
      <c r="AD25" s="216" t="s">
        <v>426</v>
      </c>
      <c r="AE25" s="216" t="s">
        <v>59</v>
      </c>
    </row>
    <row r="26" spans="2:32">
      <c r="B26" s="229">
        <v>21</v>
      </c>
      <c r="C26" s="219" t="s">
        <v>347</v>
      </c>
      <c r="D26" s="220">
        <v>3</v>
      </c>
      <c r="E26" s="221" t="s">
        <v>87</v>
      </c>
      <c r="F26" s="221" t="s">
        <v>421</v>
      </c>
      <c r="G26" s="221" t="s">
        <v>184</v>
      </c>
      <c r="H26" s="203" t="str">
        <f>VLOOKUP(E26,WD!$C$6:$K$102,3,FALSE())</f>
        <v>蠢嵐</v>
      </c>
      <c r="I26" s="203" t="s">
        <v>421</v>
      </c>
      <c r="J26" s="203" t="str">
        <f>VLOOKUP(G26,WD!$C$6:$K$102,3,FALSE())</f>
        <v>小藍</v>
      </c>
      <c r="K26" s="212">
        <v>2</v>
      </c>
      <c r="L26" s="212">
        <v>42</v>
      </c>
      <c r="M26" s="212">
        <v>28</v>
      </c>
      <c r="N26" s="212">
        <v>0</v>
      </c>
      <c r="O26" s="289" t="s">
        <v>664</v>
      </c>
      <c r="Q26" s="201"/>
      <c r="R26" s="223">
        <v>1</v>
      </c>
      <c r="S26" s="223" t="str">
        <f>H43</f>
        <v>吳黎</v>
      </c>
      <c r="T26" s="223">
        <v>3</v>
      </c>
      <c r="U26" s="223">
        <v>0</v>
      </c>
      <c r="V26" s="223">
        <v>0</v>
      </c>
      <c r="W26" s="223">
        <f>T26*3+U26*1</f>
        <v>9</v>
      </c>
      <c r="X26" s="206"/>
      <c r="Z26" s="223">
        <v>1</v>
      </c>
      <c r="AA26" s="223" t="s">
        <v>509</v>
      </c>
      <c r="AB26" s="223">
        <v>3</v>
      </c>
      <c r="AC26" s="223">
        <v>0</v>
      </c>
      <c r="AD26" s="223">
        <v>0</v>
      </c>
      <c r="AE26" s="223">
        <f>AB26*3+AC26*1</f>
        <v>9</v>
      </c>
    </row>
    <row r="27" spans="2:32">
      <c r="B27" s="229">
        <v>22</v>
      </c>
      <c r="C27" s="219" t="s">
        <v>347</v>
      </c>
      <c r="D27" s="232">
        <v>4</v>
      </c>
      <c r="E27" s="233" t="s">
        <v>141</v>
      </c>
      <c r="F27" s="221" t="s">
        <v>421</v>
      </c>
      <c r="G27" s="221" t="s">
        <v>229</v>
      </c>
      <c r="H27" s="203" t="str">
        <f>VLOOKUP(E27,WD!$C$6:$K$102,3,FALSE())</f>
        <v xml:space="preserve">ABC </v>
      </c>
      <c r="I27" s="203" t="s">
        <v>421</v>
      </c>
      <c r="J27" s="203" t="str">
        <f>VLOOKUP(G27,WD!$C$6:$K$102,3,FALSE())</f>
        <v>jojo and jac</v>
      </c>
      <c r="K27" s="212">
        <v>2</v>
      </c>
      <c r="L27" s="212">
        <v>42</v>
      </c>
      <c r="M27" s="212">
        <v>28</v>
      </c>
      <c r="N27" s="212">
        <v>0</v>
      </c>
      <c r="O27" s="289" t="s">
        <v>457</v>
      </c>
      <c r="Q27" s="201"/>
      <c r="R27" s="223">
        <v>2</v>
      </c>
      <c r="S27" s="223" t="str">
        <f>J43</f>
        <v>求奇</v>
      </c>
      <c r="T27" s="223">
        <v>1</v>
      </c>
      <c r="U27" s="223">
        <v>1</v>
      </c>
      <c r="V27" s="223">
        <v>1</v>
      </c>
      <c r="W27" s="223">
        <f>T27*3+U27*1</f>
        <v>4</v>
      </c>
      <c r="X27" s="206">
        <f>((M43+M44+L46)/(L43+L44+M46))</f>
        <v>1.2105263157894737</v>
      </c>
      <c r="Z27" s="223">
        <v>2</v>
      </c>
      <c r="AA27" s="223" t="s">
        <v>585</v>
      </c>
      <c r="AB27" s="223">
        <v>2</v>
      </c>
      <c r="AC27" s="223">
        <v>0</v>
      </c>
      <c r="AD27" s="223">
        <v>1</v>
      </c>
      <c r="AE27" s="223">
        <f>AB27*3+AC27*1</f>
        <v>6</v>
      </c>
    </row>
    <row r="28" spans="2:32">
      <c r="B28" s="227">
        <v>23</v>
      </c>
      <c r="C28" s="219" t="s">
        <v>347</v>
      </c>
      <c r="D28" s="232">
        <v>5</v>
      </c>
      <c r="E28" s="233" t="s">
        <v>184</v>
      </c>
      <c r="F28" s="221" t="s">
        <v>421</v>
      </c>
      <c r="G28" s="221" t="s">
        <v>229</v>
      </c>
      <c r="H28" s="203" t="str">
        <f>VLOOKUP(E28,WD!$C$6:$K$102,3,FALSE())</f>
        <v>小藍</v>
      </c>
      <c r="I28" s="203" t="s">
        <v>421</v>
      </c>
      <c r="J28" s="203" t="str">
        <f>VLOOKUP(G28,WD!$C$6:$K$102,3,FALSE())</f>
        <v>jojo and jac</v>
      </c>
      <c r="K28" s="212">
        <v>2</v>
      </c>
      <c r="L28" s="212">
        <v>42</v>
      </c>
      <c r="M28" s="212">
        <v>16</v>
      </c>
      <c r="N28" s="212">
        <v>0</v>
      </c>
      <c r="O28" s="289" t="s">
        <v>665</v>
      </c>
      <c r="Q28" s="201"/>
      <c r="R28" s="223">
        <v>3</v>
      </c>
      <c r="S28" s="223" t="str">
        <f>H42</f>
        <v>SURVIVOR</v>
      </c>
      <c r="T28" s="223">
        <v>1</v>
      </c>
      <c r="U28" s="223">
        <v>1</v>
      </c>
      <c r="V28" s="223">
        <v>1</v>
      </c>
      <c r="W28" s="223">
        <f>T28*3+U28*1</f>
        <v>4</v>
      </c>
      <c r="X28" s="206">
        <f>((L42+L44+L47)/(M42+M44+M47))</f>
        <v>0.9910714285714286</v>
      </c>
      <c r="Z28" s="223">
        <v>3</v>
      </c>
      <c r="AA28" s="292" t="s">
        <v>504</v>
      </c>
      <c r="AB28" s="223">
        <v>1</v>
      </c>
      <c r="AC28" s="223">
        <v>0</v>
      </c>
      <c r="AD28" s="223">
        <v>2</v>
      </c>
      <c r="AE28" s="223">
        <f>AB28*3+AC28*1</f>
        <v>3</v>
      </c>
    </row>
    <row r="29" spans="2:32">
      <c r="B29" s="229">
        <v>24</v>
      </c>
      <c r="C29" s="219" t="s">
        <v>347</v>
      </c>
      <c r="D29" s="225">
        <v>6</v>
      </c>
      <c r="E29" s="235" t="s">
        <v>87</v>
      </c>
      <c r="F29" s="226" t="s">
        <v>421</v>
      </c>
      <c r="G29" s="226" t="s">
        <v>141</v>
      </c>
      <c r="H29" s="203" t="str">
        <f>VLOOKUP(E29,WD!$C$6:$K$102,3,FALSE())</f>
        <v>蠢嵐</v>
      </c>
      <c r="I29" s="203" t="s">
        <v>421</v>
      </c>
      <c r="J29" s="203" t="str">
        <f>VLOOKUP(G29,WD!$C$6:$K$102,3,FALSE())</f>
        <v xml:space="preserve">ABC </v>
      </c>
      <c r="K29" s="212">
        <v>2</v>
      </c>
      <c r="L29" s="212">
        <v>42</v>
      </c>
      <c r="M29" s="212">
        <v>23</v>
      </c>
      <c r="N29" s="212">
        <v>0</v>
      </c>
      <c r="O29" s="289" t="s">
        <v>666</v>
      </c>
      <c r="Q29" s="201"/>
      <c r="R29" s="223">
        <v>4</v>
      </c>
      <c r="S29" s="223" t="str">
        <f>J42</f>
        <v>翠詩</v>
      </c>
      <c r="T29" s="223">
        <v>0</v>
      </c>
      <c r="U29" s="223">
        <v>0</v>
      </c>
      <c r="V29" s="223">
        <v>3</v>
      </c>
      <c r="W29" s="223">
        <f>T29*3+U29*1</f>
        <v>0</v>
      </c>
      <c r="X29" s="206"/>
      <c r="Z29" s="238"/>
      <c r="AA29" s="293" t="s">
        <v>667</v>
      </c>
      <c r="AB29" s="238"/>
      <c r="AC29" s="238"/>
      <c r="AD29" s="238"/>
      <c r="AE29" s="238"/>
    </row>
    <row r="30" spans="2:32">
      <c r="B30" s="227">
        <v>25</v>
      </c>
      <c r="C30" s="209" t="s">
        <v>348</v>
      </c>
      <c r="D30" s="232">
        <v>1</v>
      </c>
      <c r="E30" s="233" t="s">
        <v>93</v>
      </c>
      <c r="F30" s="221" t="s">
        <v>421</v>
      </c>
      <c r="G30" s="221" t="s">
        <v>274</v>
      </c>
      <c r="H30" s="203" t="str">
        <f>VLOOKUP(E30,WD!$C$6:$K$102,3,FALSE())</f>
        <v xml:space="preserve">Pillar Sports </v>
      </c>
      <c r="I30" s="203" t="s">
        <v>421</v>
      </c>
      <c r="J30" s="203" t="str">
        <f>VLOOKUP(G30,WD!$C$6:$K$102,3,FALSE())</f>
        <v>Mikasa</v>
      </c>
      <c r="K30" s="212">
        <v>2</v>
      </c>
      <c r="L30" s="212">
        <v>42</v>
      </c>
      <c r="M30" s="212">
        <v>0</v>
      </c>
      <c r="N30" s="212">
        <v>0</v>
      </c>
      <c r="O30" s="289" t="s">
        <v>446</v>
      </c>
      <c r="P30" s="289" t="s">
        <v>668</v>
      </c>
      <c r="Q30" s="1"/>
      <c r="R30" s="294"/>
      <c r="S30" s="294"/>
    </row>
    <row r="31" spans="2:32">
      <c r="B31" s="229">
        <v>26</v>
      </c>
      <c r="C31" s="219" t="s">
        <v>348</v>
      </c>
      <c r="D31" s="232">
        <v>2</v>
      </c>
      <c r="E31" s="233" t="s">
        <v>135</v>
      </c>
      <c r="F31" s="221" t="s">
        <v>421</v>
      </c>
      <c r="G31" s="221" t="s">
        <v>190</v>
      </c>
      <c r="H31" s="203" t="str">
        <f>VLOOKUP(E31,WD!$C$6:$K$102,3,FALSE())</f>
        <v>洋玉</v>
      </c>
      <c r="I31" s="203" t="s">
        <v>421</v>
      </c>
      <c r="J31" s="203" t="str">
        <f>VLOOKUP(G31,WD!$C$6:$K$102,3,FALSE())</f>
        <v>毛毛</v>
      </c>
      <c r="K31" s="212">
        <v>1</v>
      </c>
      <c r="L31" s="212">
        <v>41</v>
      </c>
      <c r="M31" s="212">
        <v>36</v>
      </c>
      <c r="N31" s="212">
        <v>1</v>
      </c>
      <c r="O31" s="289" t="s">
        <v>669</v>
      </c>
    </row>
    <row r="32" spans="2:32">
      <c r="B32" s="229">
        <v>27</v>
      </c>
      <c r="C32" s="219" t="s">
        <v>348</v>
      </c>
      <c r="D32" s="220">
        <v>3</v>
      </c>
      <c r="E32" s="221" t="s">
        <v>93</v>
      </c>
      <c r="F32" s="221" t="s">
        <v>421</v>
      </c>
      <c r="G32" s="221" t="s">
        <v>190</v>
      </c>
      <c r="H32" s="203" t="str">
        <f>VLOOKUP(E32,WD!$C$6:$K$102,3,FALSE())</f>
        <v xml:space="preserve">Pillar Sports </v>
      </c>
      <c r="I32" s="203" t="s">
        <v>421</v>
      </c>
      <c r="J32" s="203" t="str">
        <f>VLOOKUP(G32,WD!$C$6:$K$102,3,FALSE())</f>
        <v>毛毛</v>
      </c>
      <c r="K32" s="212">
        <v>2</v>
      </c>
      <c r="L32" s="212">
        <v>42</v>
      </c>
      <c r="M32" s="212">
        <v>31</v>
      </c>
      <c r="N32" s="212">
        <v>0</v>
      </c>
      <c r="O32" s="289" t="s">
        <v>670</v>
      </c>
    </row>
    <row r="33" spans="2:16">
      <c r="B33" s="229">
        <v>28</v>
      </c>
      <c r="C33" s="219" t="s">
        <v>348</v>
      </c>
      <c r="D33" s="232">
        <v>4</v>
      </c>
      <c r="E33" s="233" t="s">
        <v>135</v>
      </c>
      <c r="F33" s="221" t="s">
        <v>421</v>
      </c>
      <c r="G33" s="221" t="s">
        <v>274</v>
      </c>
      <c r="H33" s="203" t="str">
        <f>VLOOKUP(E33,WD!$C$6:$K$102,3,FALSE())</f>
        <v>洋玉</v>
      </c>
      <c r="I33" s="203" t="s">
        <v>421</v>
      </c>
      <c r="J33" s="203" t="str">
        <f>VLOOKUP(G33,WD!$C$6:$K$102,3,FALSE())</f>
        <v>Mikasa</v>
      </c>
      <c r="K33" s="212">
        <v>2</v>
      </c>
      <c r="L33" s="212">
        <v>42</v>
      </c>
      <c r="M33" s="212">
        <v>0</v>
      </c>
      <c r="N33" s="212">
        <v>0</v>
      </c>
      <c r="O33" s="289" t="s">
        <v>446</v>
      </c>
      <c r="P33" s="289" t="s">
        <v>668</v>
      </c>
    </row>
    <row r="34" spans="2:16">
      <c r="B34" s="227">
        <v>29</v>
      </c>
      <c r="C34" s="219" t="s">
        <v>348</v>
      </c>
      <c r="D34" s="232">
        <v>5</v>
      </c>
      <c r="E34" s="233" t="s">
        <v>190</v>
      </c>
      <c r="F34" s="221" t="s">
        <v>421</v>
      </c>
      <c r="G34" s="221" t="s">
        <v>274</v>
      </c>
      <c r="H34" s="203" t="str">
        <f>VLOOKUP(E34,WD!$C$6:$K$102,3,FALSE())</f>
        <v>毛毛</v>
      </c>
      <c r="I34" s="203" t="s">
        <v>421</v>
      </c>
      <c r="J34" s="203" t="str">
        <f>VLOOKUP(G34,WD!$C$6:$K$102,3,FALSE())</f>
        <v>Mikasa</v>
      </c>
      <c r="K34" s="212">
        <v>2</v>
      </c>
      <c r="L34" s="212">
        <v>42</v>
      </c>
      <c r="M34" s="212">
        <v>0</v>
      </c>
      <c r="N34" s="212">
        <v>0</v>
      </c>
      <c r="O34" s="289" t="s">
        <v>446</v>
      </c>
      <c r="P34" s="289" t="s">
        <v>668</v>
      </c>
    </row>
    <row r="35" spans="2:16">
      <c r="B35" s="229">
        <v>30</v>
      </c>
      <c r="C35" s="219" t="s">
        <v>348</v>
      </c>
      <c r="D35" s="225">
        <v>6</v>
      </c>
      <c r="E35" s="235" t="s">
        <v>93</v>
      </c>
      <c r="F35" s="226" t="s">
        <v>421</v>
      </c>
      <c r="G35" s="226" t="s">
        <v>135</v>
      </c>
      <c r="H35" s="203" t="str">
        <f>VLOOKUP(E35,WD!$C$6:$K$102,3,FALSE())</f>
        <v xml:space="preserve">Pillar Sports </v>
      </c>
      <c r="I35" s="203" t="s">
        <v>421</v>
      </c>
      <c r="J35" s="203" t="str">
        <f>VLOOKUP(G35,WD!$C$6:$K$102,3,FALSE())</f>
        <v>洋玉</v>
      </c>
      <c r="K35" s="212">
        <v>2</v>
      </c>
      <c r="L35" s="212">
        <v>42</v>
      </c>
      <c r="M35" s="212">
        <v>23</v>
      </c>
      <c r="N35" s="212">
        <v>0</v>
      </c>
      <c r="O35" s="289" t="s">
        <v>671</v>
      </c>
    </row>
    <row r="36" spans="2:16">
      <c r="B36" s="227">
        <v>31</v>
      </c>
      <c r="C36" s="209" t="s">
        <v>349</v>
      </c>
      <c r="D36" s="232">
        <v>1</v>
      </c>
      <c r="E36" s="208" t="s">
        <v>99</v>
      </c>
      <c r="F36" s="211" t="s">
        <v>421</v>
      </c>
      <c r="G36" s="211" t="s">
        <v>222</v>
      </c>
      <c r="H36" s="203" t="str">
        <f>VLOOKUP(E36,WD!$C$6:$K$102,3,FALSE())</f>
        <v>Reunion</v>
      </c>
      <c r="I36" s="203" t="s">
        <v>421</v>
      </c>
      <c r="J36" s="203" t="str">
        <f>VLOOKUP(G36,WD!$C$6:$K$102,3,FALSE())</f>
        <v>銀芽</v>
      </c>
      <c r="K36" s="212">
        <v>2</v>
      </c>
      <c r="L36" s="212">
        <v>42</v>
      </c>
      <c r="M36" s="212">
        <v>0</v>
      </c>
      <c r="N36" s="212">
        <v>0</v>
      </c>
      <c r="O36" s="289" t="s">
        <v>446</v>
      </c>
      <c r="P36" s="295" t="s">
        <v>672</v>
      </c>
    </row>
    <row r="37" spans="2:16">
      <c r="B37" s="229">
        <v>32</v>
      </c>
      <c r="C37" s="219" t="s">
        <v>349</v>
      </c>
      <c r="D37" s="232">
        <v>2</v>
      </c>
      <c r="E37" s="233" t="s">
        <v>129</v>
      </c>
      <c r="F37" s="221" t="s">
        <v>421</v>
      </c>
      <c r="G37" s="221" t="s">
        <v>196</v>
      </c>
      <c r="H37" s="203" t="str">
        <f>VLOOKUP(E37,WD!$C$6:$K$102,3,FALSE())</f>
        <v>奸巴爹</v>
      </c>
      <c r="I37" s="203" t="s">
        <v>421</v>
      </c>
      <c r="J37" s="203" t="str">
        <f>VLOOKUP(G37,WD!$C$6:$K$102,3,FALSE())</f>
        <v>C.M</v>
      </c>
      <c r="K37" s="212">
        <v>1</v>
      </c>
      <c r="L37" s="212">
        <v>35</v>
      </c>
      <c r="M37" s="212">
        <v>27</v>
      </c>
      <c r="N37" s="212">
        <v>1</v>
      </c>
      <c r="O37" s="289" t="s">
        <v>673</v>
      </c>
    </row>
    <row r="38" spans="2:16">
      <c r="B38" s="229">
        <v>33</v>
      </c>
      <c r="C38" s="219" t="s">
        <v>349</v>
      </c>
      <c r="D38" s="220">
        <v>3</v>
      </c>
      <c r="E38" s="221" t="s">
        <v>99</v>
      </c>
      <c r="F38" s="221" t="s">
        <v>421</v>
      </c>
      <c r="G38" s="221" t="s">
        <v>196</v>
      </c>
      <c r="H38" s="203" t="str">
        <f>VLOOKUP(E38,WD!$C$6:$K$102,3,FALSE())</f>
        <v>Reunion</v>
      </c>
      <c r="I38" s="203" t="s">
        <v>421</v>
      </c>
      <c r="J38" s="203" t="str">
        <f>VLOOKUP(G38,WD!$C$6:$K$102,3,FALSE())</f>
        <v>C.M</v>
      </c>
      <c r="K38" s="212">
        <v>1</v>
      </c>
      <c r="L38" s="212">
        <v>35</v>
      </c>
      <c r="M38" s="212">
        <v>33</v>
      </c>
      <c r="N38" s="212">
        <v>1</v>
      </c>
      <c r="O38" s="289" t="s">
        <v>674</v>
      </c>
    </row>
    <row r="39" spans="2:16">
      <c r="B39" s="229">
        <v>34</v>
      </c>
      <c r="C39" s="219" t="s">
        <v>349</v>
      </c>
      <c r="D39" s="232">
        <v>4</v>
      </c>
      <c r="E39" s="233" t="s">
        <v>129</v>
      </c>
      <c r="F39" s="221" t="s">
        <v>421</v>
      </c>
      <c r="G39" s="221" t="s">
        <v>222</v>
      </c>
      <c r="H39" s="203" t="str">
        <f>VLOOKUP(E39,WD!$C$6:$K$102,3,FALSE())</f>
        <v>奸巴爹</v>
      </c>
      <c r="I39" s="203" t="s">
        <v>421</v>
      </c>
      <c r="J39" s="203" t="str">
        <f>VLOOKUP(G39,WD!$C$6:$K$102,3,FALSE())</f>
        <v>銀芽</v>
      </c>
      <c r="K39" s="212">
        <v>2</v>
      </c>
      <c r="L39" s="212">
        <v>42</v>
      </c>
      <c r="M39" s="212">
        <v>0</v>
      </c>
      <c r="N39" s="212">
        <v>0</v>
      </c>
      <c r="O39" s="289" t="s">
        <v>446</v>
      </c>
      <c r="P39" s="295" t="s">
        <v>672</v>
      </c>
    </row>
    <row r="40" spans="2:16">
      <c r="B40" s="227">
        <v>35</v>
      </c>
      <c r="C40" s="219" t="s">
        <v>349</v>
      </c>
      <c r="D40" s="232">
        <v>5</v>
      </c>
      <c r="E40" s="233" t="s">
        <v>196</v>
      </c>
      <c r="F40" s="221" t="s">
        <v>421</v>
      </c>
      <c r="G40" s="221" t="s">
        <v>222</v>
      </c>
      <c r="H40" s="203" t="str">
        <f>VLOOKUP(E40,WD!$C$6:$K$102,3,FALSE())</f>
        <v>C.M</v>
      </c>
      <c r="I40" s="203" t="s">
        <v>421</v>
      </c>
      <c r="J40" s="203" t="str">
        <f>VLOOKUP(G40,WD!$C$6:$K$102,3,FALSE())</f>
        <v>銀芽</v>
      </c>
      <c r="K40" s="212">
        <v>2</v>
      </c>
      <c r="L40" s="212">
        <v>42</v>
      </c>
      <c r="M40" s="212">
        <v>0</v>
      </c>
      <c r="N40" s="212">
        <v>0</v>
      </c>
      <c r="O40" s="289" t="s">
        <v>446</v>
      </c>
      <c r="P40" s="295" t="s">
        <v>672</v>
      </c>
    </row>
    <row r="41" spans="2:16">
      <c r="B41" s="229">
        <v>36</v>
      </c>
      <c r="C41" s="224" t="s">
        <v>349</v>
      </c>
      <c r="D41" s="225">
        <v>6</v>
      </c>
      <c r="E41" s="235" t="s">
        <v>99</v>
      </c>
      <c r="F41" s="226" t="s">
        <v>421</v>
      </c>
      <c r="G41" s="226" t="s">
        <v>129</v>
      </c>
      <c r="H41" s="203" t="str">
        <f>VLOOKUP(E41,WD!$C$6:$K$102,3,FALSE())</f>
        <v>Reunion</v>
      </c>
      <c r="I41" s="203" t="s">
        <v>421</v>
      </c>
      <c r="J41" s="203" t="str">
        <f>VLOOKUP(G41,WD!$C$6:$K$102,3,FALSE())</f>
        <v>奸巴爹</v>
      </c>
      <c r="K41" s="212">
        <v>1</v>
      </c>
      <c r="L41" s="212">
        <v>41</v>
      </c>
      <c r="M41" s="212">
        <v>41</v>
      </c>
      <c r="N41" s="212">
        <v>1</v>
      </c>
      <c r="O41" s="289" t="s">
        <v>675</v>
      </c>
    </row>
    <row r="42" spans="2:16">
      <c r="B42" s="227">
        <v>37</v>
      </c>
      <c r="C42" s="236" t="s">
        <v>350</v>
      </c>
      <c r="D42" s="232">
        <v>1</v>
      </c>
      <c r="E42" s="208" t="s">
        <v>105</v>
      </c>
      <c r="F42" s="211" t="s">
        <v>421</v>
      </c>
      <c r="G42" s="211" t="s">
        <v>280</v>
      </c>
      <c r="H42" s="203" t="str">
        <f>VLOOKUP(E42,WD!$C$6:$K$102,3,FALSE())</f>
        <v>SURVIVOR</v>
      </c>
      <c r="I42" s="203" t="s">
        <v>421</v>
      </c>
      <c r="J42" s="203" t="str">
        <f>VLOOKUP(G42,WD!$C$6:$K$102,3,FALSE())</f>
        <v>翠詩</v>
      </c>
      <c r="K42" s="212">
        <v>2</v>
      </c>
      <c r="L42" s="212">
        <v>42</v>
      </c>
      <c r="M42" s="212">
        <v>32</v>
      </c>
      <c r="N42" s="212">
        <v>0</v>
      </c>
      <c r="O42" s="289" t="s">
        <v>676</v>
      </c>
    </row>
    <row r="43" spans="2:16">
      <c r="B43" s="229">
        <v>38</v>
      </c>
      <c r="C43" s="236" t="s">
        <v>350</v>
      </c>
      <c r="D43" s="232">
        <v>2</v>
      </c>
      <c r="E43" s="233" t="s">
        <v>123</v>
      </c>
      <c r="F43" s="221" t="s">
        <v>421</v>
      </c>
      <c r="G43" s="221" t="s">
        <v>208</v>
      </c>
      <c r="H43" s="203" t="str">
        <f>VLOOKUP(E43,WD!$C$6:$K$102,3,FALSE())</f>
        <v>吳黎</v>
      </c>
      <c r="I43" s="203" t="s">
        <v>421</v>
      </c>
      <c r="J43" s="203" t="str">
        <f>VLOOKUP(G43,WD!$C$6:$K$102,3,FALSE())</f>
        <v>求奇</v>
      </c>
      <c r="K43" s="212">
        <v>2</v>
      </c>
      <c r="L43" s="212">
        <v>42</v>
      </c>
      <c r="M43" s="212">
        <v>35</v>
      </c>
      <c r="N43" s="212">
        <v>0</v>
      </c>
      <c r="O43" s="289" t="s">
        <v>677</v>
      </c>
    </row>
    <row r="44" spans="2:16">
      <c r="B44" s="229">
        <v>39</v>
      </c>
      <c r="C44" s="219" t="s">
        <v>350</v>
      </c>
      <c r="D44" s="220">
        <v>3</v>
      </c>
      <c r="E44" s="221" t="s">
        <v>105</v>
      </c>
      <c r="F44" s="221" t="s">
        <v>421</v>
      </c>
      <c r="G44" s="221" t="s">
        <v>208</v>
      </c>
      <c r="H44" s="203" t="str">
        <f>VLOOKUP(E44,WD!$C$6:$K$102,3,FALSE())</f>
        <v>SURVIVOR</v>
      </c>
      <c r="I44" s="203" t="s">
        <v>421</v>
      </c>
      <c r="J44" s="203" t="str">
        <f>VLOOKUP(G44,WD!$C$6:$K$102,3,FALSE())</f>
        <v>求奇</v>
      </c>
      <c r="K44" s="212">
        <v>1</v>
      </c>
      <c r="L44" s="212">
        <v>38</v>
      </c>
      <c r="M44" s="212">
        <v>38</v>
      </c>
      <c r="N44" s="212">
        <v>1</v>
      </c>
      <c r="O44" s="289" t="s">
        <v>678</v>
      </c>
    </row>
    <row r="45" spans="2:16">
      <c r="B45" s="229">
        <v>40</v>
      </c>
      <c r="C45" s="236" t="s">
        <v>350</v>
      </c>
      <c r="D45" s="232">
        <v>4</v>
      </c>
      <c r="E45" s="233" t="s">
        <v>123</v>
      </c>
      <c r="F45" s="221" t="s">
        <v>421</v>
      </c>
      <c r="G45" s="221" t="s">
        <v>280</v>
      </c>
      <c r="H45" s="203" t="str">
        <f>VLOOKUP(E45,WD!$C$6:$K$102,3,FALSE())</f>
        <v>吳黎</v>
      </c>
      <c r="I45" s="203" t="s">
        <v>421</v>
      </c>
      <c r="J45" s="203" t="str">
        <f>VLOOKUP(G45,WD!$C$6:$K$102,3,FALSE())</f>
        <v>翠詩</v>
      </c>
      <c r="K45" s="212">
        <v>2</v>
      </c>
      <c r="L45" s="212">
        <v>42</v>
      </c>
      <c r="M45" s="212">
        <v>19</v>
      </c>
      <c r="N45" s="212">
        <v>0</v>
      </c>
      <c r="O45" s="289" t="s">
        <v>679</v>
      </c>
    </row>
    <row r="46" spans="2:16">
      <c r="B46" s="227">
        <v>41</v>
      </c>
      <c r="C46" s="236" t="s">
        <v>350</v>
      </c>
      <c r="D46" s="232">
        <v>5</v>
      </c>
      <c r="E46" s="233" t="s">
        <v>208</v>
      </c>
      <c r="F46" s="221" t="s">
        <v>421</v>
      </c>
      <c r="G46" s="221" t="s">
        <v>280</v>
      </c>
      <c r="H46" s="203" t="str">
        <f>VLOOKUP(E46,WD!$C$6:$K$102,3,FALSE())</f>
        <v>求奇</v>
      </c>
      <c r="I46" s="203" t="s">
        <v>421</v>
      </c>
      <c r="J46" s="203" t="str">
        <f>VLOOKUP(G46,WD!$C$6:$K$102,3,FALSE())</f>
        <v>翠詩</v>
      </c>
      <c r="K46" s="212">
        <v>2</v>
      </c>
      <c r="L46" s="212">
        <v>42</v>
      </c>
      <c r="M46" s="212">
        <v>15</v>
      </c>
      <c r="N46" s="212">
        <v>0</v>
      </c>
      <c r="O46" s="289" t="s">
        <v>680</v>
      </c>
    </row>
    <row r="47" spans="2:16">
      <c r="B47" s="229">
        <v>42</v>
      </c>
      <c r="C47" s="224" t="s">
        <v>350</v>
      </c>
      <c r="D47" s="225">
        <v>6</v>
      </c>
      <c r="E47" s="235" t="s">
        <v>105</v>
      </c>
      <c r="F47" s="226" t="s">
        <v>421</v>
      </c>
      <c r="G47" s="226" t="s">
        <v>123</v>
      </c>
      <c r="H47" s="203" t="str">
        <f>VLOOKUP(E47,WD!$C$6:$K$102,3,FALSE())</f>
        <v>SURVIVOR</v>
      </c>
      <c r="I47" s="203" t="s">
        <v>421</v>
      </c>
      <c r="J47" s="203" t="str">
        <f>VLOOKUP(G47,WD!$C$6:$K$102,3,FALSE())</f>
        <v>吳黎</v>
      </c>
      <c r="K47" s="212">
        <v>0</v>
      </c>
      <c r="L47" s="212">
        <v>31</v>
      </c>
      <c r="M47" s="212">
        <v>42</v>
      </c>
      <c r="N47" s="212">
        <v>2</v>
      </c>
      <c r="O47" s="289" t="s">
        <v>435</v>
      </c>
    </row>
    <row r="48" spans="2:16">
      <c r="B48" s="227">
        <v>43</v>
      </c>
      <c r="C48" s="236" t="s">
        <v>351</v>
      </c>
      <c r="D48" s="232">
        <v>1</v>
      </c>
      <c r="E48" s="233" t="s">
        <v>111</v>
      </c>
      <c r="F48" s="221" t="s">
        <v>421</v>
      </c>
      <c r="G48" s="221" t="s">
        <v>209</v>
      </c>
      <c r="H48" s="203" t="str">
        <f>VLOOKUP(E48,WD!$C$6:$K$102,3,FALSE())</f>
        <v>筱瑩</v>
      </c>
      <c r="I48" s="203" t="s">
        <v>421</v>
      </c>
      <c r="J48" s="203" t="str">
        <f>VLOOKUP(G48,WD!$C$6:$K$102,3,FALSE())</f>
        <v>GG</v>
      </c>
      <c r="K48" s="212">
        <v>0</v>
      </c>
      <c r="L48" s="212">
        <v>20</v>
      </c>
      <c r="M48" s="212">
        <v>42</v>
      </c>
      <c r="N48" s="212">
        <v>2</v>
      </c>
      <c r="O48" s="289" t="s">
        <v>681</v>
      </c>
    </row>
    <row r="49" spans="2:16">
      <c r="B49" s="229">
        <v>44</v>
      </c>
      <c r="C49" s="236" t="s">
        <v>351</v>
      </c>
      <c r="D49" s="232">
        <v>2</v>
      </c>
      <c r="E49" s="233" t="s">
        <v>117</v>
      </c>
      <c r="F49" s="221" t="s">
        <v>421</v>
      </c>
      <c r="G49" s="221" t="s">
        <v>201</v>
      </c>
      <c r="H49" s="203" t="str">
        <f>VLOOKUP(E49,WD!$C$6:$K$102,3,FALSE())</f>
        <v>Yumika</v>
      </c>
      <c r="I49" s="203" t="s">
        <v>421</v>
      </c>
      <c r="J49" s="203" t="str">
        <f>VLOOKUP(G49,WD!$C$6:$K$102,3,FALSE())</f>
        <v>撻Q達人</v>
      </c>
      <c r="K49" s="212">
        <v>2</v>
      </c>
      <c r="L49" s="212">
        <v>42</v>
      </c>
      <c r="M49" s="212">
        <v>0</v>
      </c>
      <c r="N49" s="212">
        <v>0</v>
      </c>
      <c r="O49" s="289" t="s">
        <v>446</v>
      </c>
      <c r="P49" s="296" t="s">
        <v>682</v>
      </c>
    </row>
    <row r="50" spans="2:16">
      <c r="B50" s="229">
        <v>45</v>
      </c>
      <c r="C50" s="219" t="s">
        <v>351</v>
      </c>
      <c r="D50" s="220">
        <v>3</v>
      </c>
      <c r="E50" s="221" t="s">
        <v>111</v>
      </c>
      <c r="F50" s="221" t="s">
        <v>421</v>
      </c>
      <c r="G50" s="221" t="s">
        <v>201</v>
      </c>
      <c r="H50" s="203" t="str">
        <f>VLOOKUP(E50,WD!$C$6:$K$102,3,FALSE())</f>
        <v>筱瑩</v>
      </c>
      <c r="I50" s="203" t="s">
        <v>421</v>
      </c>
      <c r="J50" s="203" t="str">
        <f>VLOOKUP(G50,WD!$C$6:$K$102,3,FALSE())</f>
        <v>撻Q達人</v>
      </c>
      <c r="K50" s="212">
        <v>2</v>
      </c>
      <c r="L50" s="212">
        <v>42</v>
      </c>
      <c r="M50" s="212">
        <v>0</v>
      </c>
      <c r="N50" s="212">
        <v>0</v>
      </c>
      <c r="O50" s="289" t="s">
        <v>446</v>
      </c>
      <c r="P50" s="296" t="s">
        <v>682</v>
      </c>
    </row>
    <row r="51" spans="2:16">
      <c r="B51" s="229">
        <v>46</v>
      </c>
      <c r="C51" s="236" t="s">
        <v>351</v>
      </c>
      <c r="D51" s="232">
        <v>4</v>
      </c>
      <c r="E51" s="233" t="s">
        <v>117</v>
      </c>
      <c r="F51" s="221" t="s">
        <v>421</v>
      </c>
      <c r="G51" s="221" t="s">
        <v>209</v>
      </c>
      <c r="H51" s="203" t="str">
        <f>VLOOKUP(E51,WD!$C$6:$K$102,3,FALSE())</f>
        <v>Yumika</v>
      </c>
      <c r="I51" s="203" t="s">
        <v>421</v>
      </c>
      <c r="J51" s="203" t="str">
        <f>VLOOKUP(G51,WD!$C$6:$K$102,3,FALSE())</f>
        <v>GG</v>
      </c>
      <c r="K51" s="212">
        <v>2</v>
      </c>
      <c r="L51" s="212">
        <v>42</v>
      </c>
      <c r="M51" s="212">
        <v>27</v>
      </c>
      <c r="N51" s="212">
        <v>0</v>
      </c>
      <c r="O51" s="289" t="s">
        <v>683</v>
      </c>
    </row>
    <row r="52" spans="2:16">
      <c r="B52" s="227">
        <v>47</v>
      </c>
      <c r="C52" s="236" t="s">
        <v>351</v>
      </c>
      <c r="D52" s="232">
        <v>5</v>
      </c>
      <c r="E52" s="233" t="s">
        <v>201</v>
      </c>
      <c r="F52" s="221" t="s">
        <v>421</v>
      </c>
      <c r="G52" s="221" t="s">
        <v>209</v>
      </c>
      <c r="H52" s="203" t="str">
        <f>VLOOKUP(E52,WD!$C$6:$K$102,3,FALSE())</f>
        <v>撻Q達人</v>
      </c>
      <c r="I52" s="203" t="s">
        <v>421</v>
      </c>
      <c r="J52" s="203" t="str">
        <f>VLOOKUP(G52,WD!$C$6:$K$102,3,FALSE())</f>
        <v>GG</v>
      </c>
      <c r="K52" s="212">
        <v>0</v>
      </c>
      <c r="L52" s="212">
        <v>0</v>
      </c>
      <c r="M52" s="212">
        <v>42</v>
      </c>
      <c r="N52" s="212">
        <v>2</v>
      </c>
      <c r="O52" s="289" t="s">
        <v>464</v>
      </c>
      <c r="P52" s="296" t="s">
        <v>682</v>
      </c>
    </row>
    <row r="53" spans="2:16">
      <c r="B53" s="229">
        <v>48</v>
      </c>
      <c r="C53" s="240" t="s">
        <v>351</v>
      </c>
      <c r="D53" s="225">
        <v>6</v>
      </c>
      <c r="E53" s="235" t="s">
        <v>111</v>
      </c>
      <c r="F53" s="226" t="s">
        <v>421</v>
      </c>
      <c r="G53" s="226" t="s">
        <v>117</v>
      </c>
      <c r="H53" s="203" t="str">
        <f>VLOOKUP(E53,WD!$C$6:$K$102,3,FALSE())</f>
        <v>筱瑩</v>
      </c>
      <c r="I53" s="203" t="s">
        <v>421</v>
      </c>
      <c r="J53" s="203" t="str">
        <f>VLOOKUP(G53,WD!$C$6:$K$102,3,FALSE())</f>
        <v>Yumika</v>
      </c>
      <c r="K53" s="212">
        <v>0</v>
      </c>
      <c r="L53" s="212">
        <v>21</v>
      </c>
      <c r="M53" s="212">
        <v>42</v>
      </c>
      <c r="N53" s="212">
        <v>2</v>
      </c>
      <c r="O53" s="289" t="s">
        <v>684</v>
      </c>
    </row>
  </sheetData>
  <mergeCells count="4">
    <mergeCell ref="C4:D4"/>
    <mergeCell ref="E4:G4"/>
    <mergeCell ref="C5:D5"/>
    <mergeCell ref="E5:G5"/>
  </mergeCells>
  <phoneticPr fontId="60" type="noConversion"/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174"/>
  <sheetViews>
    <sheetView topLeftCell="I154" zoomScale="145" zoomScaleNormal="145" workbookViewId="0">
      <selection activeCell="J159" sqref="J159:Q159"/>
    </sheetView>
  </sheetViews>
  <sheetFormatPr defaultRowHeight="17.25"/>
  <cols>
    <col min="1" max="1" width="7.44140625" style="297" customWidth="1"/>
    <col min="2" max="2" width="12.77734375" style="297" customWidth="1"/>
    <col min="3" max="6" width="9.77734375" style="298" customWidth="1"/>
    <col min="7" max="7" width="9.77734375" style="297" customWidth="1"/>
    <col min="8" max="8" width="12.77734375" style="299" customWidth="1"/>
    <col min="9" max="9" width="10.77734375" style="300" customWidth="1"/>
    <col min="10" max="10" width="12.77734375" style="297" customWidth="1"/>
    <col min="11" max="11" width="9.77734375" style="297" customWidth="1"/>
    <col min="12" max="12" width="11" style="298" customWidth="1"/>
    <col min="13" max="13" width="22.77734375" style="298" customWidth="1"/>
    <col min="14" max="14" width="13.5546875" style="297" bestFit="1" customWidth="1"/>
    <col min="15" max="15" width="3.21875" style="297" bestFit="1" customWidth="1"/>
    <col min="16" max="16" width="22.77734375" style="301" customWidth="1"/>
    <col min="17" max="17" width="15.6640625" style="297" bestFit="1" customWidth="1"/>
    <col min="18" max="18" width="12.44140625" style="297" customWidth="1"/>
    <col min="19" max="19" width="13.21875" style="297" customWidth="1"/>
    <col min="20" max="256" width="7.44140625" style="297" customWidth="1"/>
    <col min="257" max="1024" width="7.44140625" customWidth="1"/>
  </cols>
  <sheetData>
    <row r="1" spans="2:24" ht="16.5" customHeight="1">
      <c r="B1" s="302"/>
      <c r="C1" s="303"/>
      <c r="D1" s="303"/>
      <c r="E1" s="303"/>
      <c r="G1" s="304"/>
      <c r="H1" s="21" t="s">
        <v>0</v>
      </c>
      <c r="I1" s="304"/>
      <c r="J1" s="304"/>
    </row>
    <row r="2" spans="2:24" ht="16.5" customHeight="1">
      <c r="C2" s="303"/>
      <c r="D2" s="303"/>
      <c r="E2" s="303"/>
      <c r="G2" s="304"/>
      <c r="H2" s="305" t="s">
        <v>685</v>
      </c>
      <c r="I2" s="304"/>
      <c r="J2" s="304"/>
    </row>
    <row r="3" spans="2:24" ht="16.5" customHeight="1">
      <c r="C3" s="303"/>
      <c r="D3" s="303"/>
      <c r="E3" s="303"/>
      <c r="F3" s="304"/>
      <c r="G3" s="304"/>
      <c r="H3" s="304"/>
      <c r="I3" s="304"/>
      <c r="J3" s="304"/>
    </row>
    <row r="4" spans="2:24" ht="16.5" customHeight="1">
      <c r="C4" s="303"/>
      <c r="D4" s="303"/>
      <c r="E4" s="303"/>
      <c r="F4" s="297"/>
      <c r="G4" s="304"/>
      <c r="H4" s="306" t="s">
        <v>686</v>
      </c>
      <c r="I4" s="304"/>
      <c r="J4" s="304"/>
    </row>
    <row r="5" spans="2:24" ht="16.5" customHeight="1">
      <c r="F5" s="297"/>
      <c r="H5" s="306" t="s">
        <v>687</v>
      </c>
    </row>
    <row r="6" spans="2:24">
      <c r="B6" s="307"/>
      <c r="C6" s="307"/>
      <c r="D6" s="307"/>
      <c r="E6" s="307"/>
      <c r="F6" s="307"/>
      <c r="G6" s="307"/>
      <c r="I6" s="307"/>
      <c r="J6" s="307"/>
    </row>
    <row r="7" spans="2:24" ht="18.75" thickBot="1">
      <c r="B7" s="298"/>
      <c r="E7" s="308" t="s">
        <v>688</v>
      </c>
      <c r="F7" s="308"/>
      <c r="G7" s="298"/>
      <c r="I7" s="307"/>
      <c r="J7" s="298"/>
      <c r="L7" s="308" t="s">
        <v>689</v>
      </c>
      <c r="M7" s="308"/>
      <c r="N7" s="308"/>
      <c r="P7" s="299"/>
    </row>
    <row r="8" spans="2:24" ht="18" thickTop="1">
      <c r="B8" s="307"/>
      <c r="C8" s="309" t="s">
        <v>690</v>
      </c>
      <c r="D8" s="310" t="s">
        <v>691</v>
      </c>
      <c r="E8" s="311" t="s">
        <v>692</v>
      </c>
      <c r="F8" s="311" t="s">
        <v>693</v>
      </c>
      <c r="G8" s="312"/>
      <c r="H8" s="297"/>
      <c r="J8" s="313" t="s">
        <v>694</v>
      </c>
      <c r="K8" s="313" t="s">
        <v>695</v>
      </c>
      <c r="L8" s="407" t="s">
        <v>696</v>
      </c>
      <c r="M8" s="407"/>
      <c r="N8" s="407"/>
      <c r="O8" s="407"/>
    </row>
    <row r="9" spans="2:24">
      <c r="B9" s="307"/>
      <c r="C9" s="314"/>
      <c r="D9" s="315" t="s">
        <v>697</v>
      </c>
      <c r="E9" s="138" t="s">
        <v>698</v>
      </c>
      <c r="F9" s="138" t="s">
        <v>699</v>
      </c>
      <c r="G9" s="316"/>
      <c r="I9" s="307"/>
      <c r="J9" s="317" t="s">
        <v>700</v>
      </c>
      <c r="K9" s="317" t="s">
        <v>701</v>
      </c>
      <c r="L9" s="318" t="s">
        <v>344</v>
      </c>
      <c r="M9" s="318" t="s">
        <v>345</v>
      </c>
      <c r="N9" s="318"/>
      <c r="O9" s="318"/>
    </row>
    <row r="10" spans="2:24">
      <c r="B10" s="319"/>
      <c r="C10" s="314"/>
      <c r="D10" s="315" t="s">
        <v>702</v>
      </c>
      <c r="E10" s="315" t="s">
        <v>703</v>
      </c>
      <c r="F10" s="315" t="s">
        <v>418</v>
      </c>
      <c r="G10" s="316"/>
      <c r="I10" s="307"/>
      <c r="J10" s="320">
        <v>0.375</v>
      </c>
      <c r="K10" s="318">
        <v>1</v>
      </c>
      <c r="L10" s="313" t="s">
        <v>704</v>
      </c>
      <c r="M10" s="318" t="s">
        <v>705</v>
      </c>
      <c r="N10" s="321"/>
      <c r="O10" s="322"/>
      <c r="P10" s="299"/>
      <c r="S10" s="298"/>
      <c r="T10" s="298"/>
      <c r="U10" s="298"/>
      <c r="V10" s="298"/>
      <c r="W10" s="298"/>
    </row>
    <row r="11" spans="2:24" ht="18" thickBot="1">
      <c r="B11" s="307"/>
      <c r="C11" s="323"/>
      <c r="D11" s="324" t="s">
        <v>706</v>
      </c>
      <c r="E11" s="325" t="s">
        <v>419</v>
      </c>
      <c r="F11" s="325" t="s">
        <v>707</v>
      </c>
      <c r="G11" s="326"/>
      <c r="I11" s="307"/>
      <c r="J11" s="320">
        <v>0.38888888888888901</v>
      </c>
      <c r="K11" s="318">
        <v>2</v>
      </c>
      <c r="L11" s="318" t="s">
        <v>708</v>
      </c>
      <c r="M11" s="318" t="s">
        <v>709</v>
      </c>
      <c r="N11" s="321"/>
      <c r="O11" s="322"/>
      <c r="S11" s="298"/>
      <c r="T11" s="298"/>
      <c r="U11" s="298"/>
      <c r="V11" s="298"/>
      <c r="W11" s="298"/>
    </row>
    <row r="12" spans="2:24" ht="18" thickTop="1">
      <c r="B12" s="307"/>
      <c r="C12" s="307"/>
      <c r="D12" s="307"/>
      <c r="E12" s="307"/>
      <c r="F12" s="307"/>
      <c r="G12" s="307"/>
      <c r="I12" s="307"/>
      <c r="J12" s="320">
        <v>0.40277777777777801</v>
      </c>
      <c r="K12" s="318">
        <v>3</v>
      </c>
      <c r="L12" s="318" t="s">
        <v>710</v>
      </c>
      <c r="M12" s="313" t="s">
        <v>711</v>
      </c>
      <c r="N12" s="322"/>
      <c r="O12" s="322"/>
      <c r="S12" s="298"/>
      <c r="T12" s="298"/>
      <c r="U12" s="298"/>
      <c r="V12" s="298"/>
      <c r="W12" s="298"/>
    </row>
    <row r="13" spans="2:24">
      <c r="B13" s="307"/>
      <c r="C13" s="307"/>
      <c r="D13" s="307"/>
      <c r="E13" s="307"/>
      <c r="F13" s="307"/>
      <c r="G13" s="307"/>
      <c r="H13" s="301"/>
      <c r="I13" s="307"/>
      <c r="J13" s="320">
        <v>0.41666666666666702</v>
      </c>
      <c r="K13" s="318">
        <v>4</v>
      </c>
      <c r="L13" s="318" t="s">
        <v>712</v>
      </c>
      <c r="M13" s="318" t="s">
        <v>713</v>
      </c>
      <c r="N13" s="321"/>
      <c r="O13" s="322"/>
      <c r="S13" s="298"/>
      <c r="T13" s="298"/>
      <c r="U13" s="298"/>
      <c r="V13" s="298"/>
      <c r="W13" s="298"/>
    </row>
    <row r="14" spans="2:24">
      <c r="B14" s="307"/>
      <c r="F14" s="297"/>
      <c r="I14" s="307"/>
      <c r="J14" s="320">
        <v>0.43055555555555602</v>
      </c>
      <c r="K14" s="318">
        <v>5</v>
      </c>
      <c r="L14" s="318" t="s">
        <v>714</v>
      </c>
      <c r="M14" s="318" t="s">
        <v>715</v>
      </c>
      <c r="N14" s="322"/>
      <c r="O14" s="322"/>
      <c r="X14" s="298"/>
    </row>
    <row r="15" spans="2:24" ht="17.25" customHeight="1">
      <c r="B15" s="313" t="s">
        <v>694</v>
      </c>
      <c r="C15" s="313" t="s">
        <v>695</v>
      </c>
      <c r="D15" s="408" t="s">
        <v>696</v>
      </c>
      <c r="E15" s="408"/>
      <c r="F15" s="408"/>
      <c r="G15" s="408"/>
      <c r="I15" s="307"/>
      <c r="J15" s="320">
        <v>0.44444444444444398</v>
      </c>
      <c r="K15" s="318">
        <v>6</v>
      </c>
      <c r="L15" s="318" t="s">
        <v>716</v>
      </c>
      <c r="M15" s="318" t="s">
        <v>717</v>
      </c>
      <c r="N15" s="327"/>
      <c r="O15" s="321"/>
      <c r="X15" s="298"/>
    </row>
    <row r="16" spans="2:24">
      <c r="B16" s="328" t="s">
        <v>700</v>
      </c>
      <c r="C16" s="328" t="s">
        <v>701</v>
      </c>
      <c r="D16" s="329" t="s">
        <v>344</v>
      </c>
      <c r="E16" s="318" t="s">
        <v>345</v>
      </c>
      <c r="F16" s="330"/>
      <c r="G16" s="318"/>
      <c r="I16" s="307"/>
      <c r="J16" s="409" t="s">
        <v>718</v>
      </c>
      <c r="K16" s="409"/>
      <c r="L16" s="409"/>
      <c r="M16" s="409"/>
      <c r="N16" s="409"/>
      <c r="O16" s="409"/>
      <c r="X16" s="298"/>
    </row>
    <row r="17" spans="2:24">
      <c r="B17" s="320">
        <v>0.58333333333333304</v>
      </c>
      <c r="C17" s="331">
        <v>1</v>
      </c>
      <c r="D17" s="331" t="s">
        <v>719</v>
      </c>
      <c r="E17" s="318" t="s">
        <v>720</v>
      </c>
      <c r="F17" s="332"/>
      <c r="G17" s="332"/>
      <c r="J17" s="320">
        <v>0.58333333333333304</v>
      </c>
      <c r="K17" s="318">
        <v>7</v>
      </c>
      <c r="L17" s="318" t="s">
        <v>721</v>
      </c>
      <c r="M17" s="318" t="s">
        <v>722</v>
      </c>
      <c r="N17" s="322"/>
      <c r="O17" s="322"/>
      <c r="X17" s="298"/>
    </row>
    <row r="18" spans="2:24">
      <c r="B18" s="320">
        <v>0.59722222222222199</v>
      </c>
      <c r="C18" s="329">
        <v>2</v>
      </c>
      <c r="D18" s="329" t="s">
        <v>723</v>
      </c>
      <c r="E18" s="318" t="s">
        <v>724</v>
      </c>
      <c r="F18" s="333"/>
      <c r="G18" s="333"/>
      <c r="J18" s="320">
        <v>0.59722222222222199</v>
      </c>
      <c r="K18" s="318">
        <v>8</v>
      </c>
      <c r="L18" s="318" t="s">
        <v>725</v>
      </c>
      <c r="M18" s="318" t="s">
        <v>726</v>
      </c>
      <c r="N18" s="321"/>
      <c r="O18" s="322"/>
      <c r="X18" s="298"/>
    </row>
    <row r="19" spans="2:24">
      <c r="B19" s="334">
        <v>0.61111111111111105</v>
      </c>
      <c r="C19" s="318">
        <v>3</v>
      </c>
      <c r="D19" s="318" t="s">
        <v>727</v>
      </c>
      <c r="E19" s="313" t="s">
        <v>728</v>
      </c>
      <c r="F19" s="318"/>
      <c r="G19" s="318"/>
      <c r="J19" s="320">
        <v>0.61111111111111105</v>
      </c>
      <c r="K19" s="318">
        <v>9</v>
      </c>
      <c r="L19" s="318" t="s">
        <v>729</v>
      </c>
      <c r="M19" s="318" t="s">
        <v>730</v>
      </c>
      <c r="N19" s="321"/>
      <c r="O19" s="322"/>
      <c r="X19" s="298"/>
    </row>
    <row r="20" spans="2:24">
      <c r="B20" s="334">
        <v>0.625</v>
      </c>
      <c r="C20" s="318">
        <v>4</v>
      </c>
      <c r="D20" s="318" t="s">
        <v>731</v>
      </c>
      <c r="E20" s="318" t="s">
        <v>732</v>
      </c>
      <c r="F20" s="335"/>
      <c r="G20" s="335"/>
      <c r="I20" s="307"/>
      <c r="J20" s="320"/>
      <c r="K20" s="318"/>
      <c r="L20" s="336"/>
      <c r="M20" s="321"/>
      <c r="N20" s="318"/>
      <c r="O20" s="318"/>
      <c r="S20" s="298"/>
      <c r="W20" s="298"/>
      <c r="X20" s="298"/>
    </row>
    <row r="21" spans="2:24">
      <c r="B21" s="334">
        <v>0.63888888888888895</v>
      </c>
      <c r="C21" s="318">
        <v>5</v>
      </c>
      <c r="D21" s="318" t="s">
        <v>733</v>
      </c>
      <c r="E21" s="318" t="s">
        <v>734</v>
      </c>
      <c r="F21" s="337"/>
      <c r="G21" s="337"/>
      <c r="I21" s="307"/>
      <c r="J21" s="320"/>
      <c r="K21" s="318"/>
      <c r="L21" s="321"/>
      <c r="M21" s="321"/>
      <c r="N21" s="318"/>
      <c r="O21" s="318"/>
      <c r="S21" s="298"/>
      <c r="W21" s="298"/>
      <c r="X21" s="298"/>
    </row>
    <row r="22" spans="2:24">
      <c r="B22" s="334"/>
      <c r="C22" s="318"/>
      <c r="D22" s="322"/>
      <c r="E22" s="318"/>
      <c r="F22" s="337"/>
      <c r="G22" s="337"/>
      <c r="I22" s="307"/>
      <c r="J22" s="321"/>
      <c r="K22" s="318"/>
      <c r="L22" s="321"/>
      <c r="M22" s="321"/>
      <c r="N22" s="321"/>
      <c r="O22" s="321"/>
      <c r="Q22" s="298"/>
      <c r="S22" s="298"/>
      <c r="T22" s="298"/>
      <c r="U22" s="298"/>
      <c r="V22" s="298"/>
      <c r="W22" s="298"/>
      <c r="X22" s="298"/>
    </row>
    <row r="23" spans="2:24">
      <c r="B23" s="319"/>
      <c r="C23" s="307"/>
      <c r="D23" s="89"/>
      <c r="E23" s="89"/>
      <c r="F23" s="307"/>
      <c r="G23" s="307"/>
      <c r="I23" s="307"/>
      <c r="J23" s="307"/>
      <c r="K23" s="300"/>
      <c r="L23" s="297"/>
      <c r="M23" s="297"/>
      <c r="Q23" s="298"/>
      <c r="S23" s="298"/>
      <c r="T23" s="298"/>
      <c r="U23" s="298"/>
      <c r="V23" s="298"/>
      <c r="W23" s="298"/>
      <c r="X23" s="298"/>
    </row>
    <row r="24" spans="2:24">
      <c r="B24" s="307"/>
      <c r="C24" s="307"/>
      <c r="D24" s="307"/>
      <c r="E24" s="307"/>
      <c r="F24" s="307"/>
      <c r="G24" s="307"/>
      <c r="I24" s="307"/>
      <c r="J24" s="307"/>
      <c r="K24" s="300"/>
      <c r="L24" s="297"/>
      <c r="M24" s="297"/>
      <c r="Q24" s="298"/>
      <c r="R24" s="338"/>
      <c r="S24" s="339"/>
      <c r="T24" s="298"/>
      <c r="U24" s="298"/>
      <c r="V24" s="298"/>
      <c r="W24" s="298"/>
      <c r="X24" s="298"/>
    </row>
    <row r="25" spans="2:24">
      <c r="B25" s="307"/>
      <c r="C25" s="299"/>
      <c r="D25" s="307"/>
      <c r="E25" s="307"/>
      <c r="F25" s="307"/>
      <c r="G25" s="300"/>
      <c r="L25" s="297"/>
      <c r="M25" s="297"/>
      <c r="Q25" s="298"/>
      <c r="R25" s="338"/>
      <c r="S25" s="339"/>
      <c r="T25" s="298"/>
      <c r="U25" s="298"/>
      <c r="V25" s="298"/>
      <c r="W25" s="298"/>
      <c r="X25" s="298"/>
    </row>
    <row r="26" spans="2:24" ht="18.75" thickBot="1">
      <c r="B26" s="298"/>
      <c r="E26" s="308" t="s">
        <v>735</v>
      </c>
      <c r="F26" s="308"/>
      <c r="G26" s="298"/>
      <c r="H26" s="340"/>
      <c r="I26" s="307"/>
      <c r="J26" s="298"/>
      <c r="L26" s="308" t="s">
        <v>736</v>
      </c>
      <c r="M26" s="305"/>
      <c r="N26" s="305"/>
      <c r="P26" s="340"/>
      <c r="Q26" s="298"/>
      <c r="R26" s="299"/>
      <c r="S26" s="299"/>
      <c r="T26" s="298"/>
      <c r="U26" s="298"/>
      <c r="V26" s="298"/>
      <c r="W26" s="298"/>
      <c r="X26" s="298"/>
    </row>
    <row r="27" spans="2:24" ht="17.45" customHeight="1" thickTop="1">
      <c r="B27" s="307"/>
      <c r="C27" s="309" t="s">
        <v>690</v>
      </c>
      <c r="D27" s="310" t="s">
        <v>691</v>
      </c>
      <c r="E27" s="311" t="s">
        <v>692</v>
      </c>
      <c r="F27" s="311" t="s">
        <v>693</v>
      </c>
      <c r="G27" s="312"/>
      <c r="I27" s="307"/>
      <c r="J27" s="318" t="s">
        <v>694</v>
      </c>
      <c r="K27" s="318" t="s">
        <v>695</v>
      </c>
      <c r="L27" s="408" t="s">
        <v>696</v>
      </c>
      <c r="M27" s="408"/>
      <c r="N27" s="408"/>
      <c r="O27" s="408"/>
      <c r="P27" s="299"/>
      <c r="Q27" s="298"/>
      <c r="R27" s="299"/>
      <c r="S27" s="299"/>
      <c r="T27" s="298"/>
      <c r="U27" s="298"/>
      <c r="V27" s="298"/>
      <c r="W27" s="298"/>
      <c r="X27" s="298"/>
    </row>
    <row r="28" spans="2:24" ht="17.25" customHeight="1">
      <c r="B28" s="307"/>
      <c r="C28" s="314"/>
      <c r="D28" s="315" t="s">
        <v>697</v>
      </c>
      <c r="E28" s="138" t="s">
        <v>698</v>
      </c>
      <c r="F28" s="138" t="s">
        <v>699</v>
      </c>
      <c r="G28" s="316"/>
      <c r="I28" s="307"/>
      <c r="J28" s="317" t="s">
        <v>700</v>
      </c>
      <c r="K28" s="317" t="s">
        <v>701</v>
      </c>
      <c r="L28" s="318" t="s">
        <v>344</v>
      </c>
      <c r="M28" s="318" t="s">
        <v>345</v>
      </c>
      <c r="N28" s="318"/>
      <c r="O28" s="318"/>
      <c r="P28" s="297"/>
      <c r="Q28" s="298"/>
      <c r="R28" s="299"/>
      <c r="S28" s="299"/>
      <c r="T28" s="298"/>
      <c r="U28" s="298"/>
      <c r="V28" s="298"/>
      <c r="W28" s="298"/>
      <c r="X28" s="298"/>
    </row>
    <row r="29" spans="2:24" ht="17.25" customHeight="1">
      <c r="B29" s="319"/>
      <c r="C29" s="314"/>
      <c r="D29" s="315" t="s">
        <v>702</v>
      </c>
      <c r="E29" s="315" t="s">
        <v>703</v>
      </c>
      <c r="F29" s="315" t="s">
        <v>418</v>
      </c>
      <c r="G29" s="316"/>
      <c r="H29" s="301"/>
      <c r="I29" s="307"/>
      <c r="J29" s="320">
        <v>0.375</v>
      </c>
      <c r="K29" s="318">
        <v>1</v>
      </c>
      <c r="L29" s="318" t="s">
        <v>737</v>
      </c>
      <c r="M29" s="318" t="s">
        <v>738</v>
      </c>
      <c r="N29" s="321"/>
      <c r="O29" s="322"/>
      <c r="R29" s="299"/>
      <c r="S29" s="299"/>
    </row>
    <row r="30" spans="2:24" ht="18" customHeight="1" thickBot="1">
      <c r="B30" s="307"/>
      <c r="C30" s="323"/>
      <c r="D30" s="324" t="s">
        <v>706</v>
      </c>
      <c r="E30" s="325" t="s">
        <v>419</v>
      </c>
      <c r="F30" s="325" t="s">
        <v>707</v>
      </c>
      <c r="G30" s="326"/>
      <c r="I30" s="307"/>
      <c r="J30" s="320">
        <v>0.38888888888888901</v>
      </c>
      <c r="K30" s="318">
        <v>2</v>
      </c>
      <c r="L30" s="318" t="s">
        <v>739</v>
      </c>
      <c r="M30" s="318" t="s">
        <v>740</v>
      </c>
      <c r="N30" s="322"/>
      <c r="O30" s="322"/>
      <c r="R30" s="299"/>
      <c r="S30" s="299"/>
    </row>
    <row r="31" spans="2:24" ht="18" customHeight="1" thickTop="1">
      <c r="B31" s="307"/>
      <c r="C31" s="307"/>
      <c r="D31" s="307"/>
      <c r="E31" s="307"/>
      <c r="F31" s="307"/>
      <c r="G31" s="307"/>
      <c r="I31" s="307"/>
      <c r="J31" s="320">
        <v>0.40277777777777801</v>
      </c>
      <c r="K31" s="318">
        <v>3</v>
      </c>
      <c r="L31" s="318" t="s">
        <v>741</v>
      </c>
      <c r="M31" s="318" t="s">
        <v>742</v>
      </c>
      <c r="N31" s="322"/>
      <c r="O31" s="322"/>
      <c r="R31" s="299"/>
      <c r="S31" s="299"/>
    </row>
    <row r="32" spans="2:24" ht="17.25" customHeight="1">
      <c r="B32" s="307"/>
      <c r="C32" s="307"/>
      <c r="D32" s="307"/>
      <c r="E32" s="307"/>
      <c r="F32" s="307"/>
      <c r="G32" s="307"/>
      <c r="I32" s="307"/>
      <c r="J32" s="320">
        <v>0.41666666666666702</v>
      </c>
      <c r="K32" s="318">
        <v>4</v>
      </c>
      <c r="L32" s="318" t="s">
        <v>743</v>
      </c>
      <c r="M32" s="318" t="s">
        <v>744</v>
      </c>
      <c r="N32" s="322"/>
      <c r="O32" s="322"/>
      <c r="R32" s="299"/>
      <c r="S32" s="299"/>
    </row>
    <row r="33" spans="1:24" ht="17.25" customHeight="1">
      <c r="B33" s="307"/>
      <c r="F33" s="297"/>
      <c r="I33" s="307"/>
      <c r="J33" s="320">
        <v>0.43055555555555602</v>
      </c>
      <c r="K33" s="318">
        <v>5</v>
      </c>
      <c r="L33" s="318" t="s">
        <v>745</v>
      </c>
      <c r="M33" s="318" t="s">
        <v>746</v>
      </c>
      <c r="N33" s="321"/>
      <c r="O33" s="321"/>
      <c r="R33" s="299"/>
      <c r="S33" s="299"/>
    </row>
    <row r="34" spans="1:24" ht="17.100000000000001" customHeight="1">
      <c r="B34" s="318" t="s">
        <v>694</v>
      </c>
      <c r="C34" s="318" t="s">
        <v>695</v>
      </c>
      <c r="D34" s="408" t="s">
        <v>696</v>
      </c>
      <c r="E34" s="408"/>
      <c r="F34" s="408"/>
      <c r="G34" s="408"/>
      <c r="I34" s="307"/>
      <c r="J34" s="320">
        <v>0.44444444444444398</v>
      </c>
      <c r="K34" s="318">
        <v>6</v>
      </c>
      <c r="L34" s="318" t="s">
        <v>747</v>
      </c>
      <c r="M34" s="318" t="s">
        <v>748</v>
      </c>
      <c r="N34" s="321"/>
      <c r="O34" s="321"/>
    </row>
    <row r="35" spans="1:24" ht="17.25" customHeight="1">
      <c r="B35" s="317" t="s">
        <v>700</v>
      </c>
      <c r="C35" s="317" t="s">
        <v>701</v>
      </c>
      <c r="D35" s="318" t="s">
        <v>344</v>
      </c>
      <c r="E35" s="318" t="s">
        <v>345</v>
      </c>
      <c r="F35" s="318"/>
      <c r="G35" s="318"/>
      <c r="I35" s="307"/>
      <c r="J35" s="409" t="s">
        <v>718</v>
      </c>
      <c r="K35" s="409"/>
      <c r="L35" s="409"/>
      <c r="M35" s="409"/>
      <c r="N35" s="409"/>
      <c r="O35" s="409"/>
    </row>
    <row r="36" spans="1:24" ht="17.25" customHeight="1">
      <c r="B36" s="320">
        <v>0.58333333333333304</v>
      </c>
      <c r="C36" s="331">
        <v>1</v>
      </c>
      <c r="D36" s="318" t="s">
        <v>749</v>
      </c>
      <c r="E36" s="318" t="s">
        <v>750</v>
      </c>
      <c r="F36" s="322"/>
      <c r="G36" s="322"/>
      <c r="I36" s="307"/>
      <c r="J36" s="320">
        <v>0.58333333333333304</v>
      </c>
      <c r="K36" s="318">
        <v>7</v>
      </c>
      <c r="L36" s="318" t="s">
        <v>751</v>
      </c>
      <c r="M36" s="318" t="s">
        <v>752</v>
      </c>
      <c r="N36" s="322"/>
      <c r="O36" s="322"/>
    </row>
    <row r="37" spans="1:24" ht="17.25" customHeight="1">
      <c r="B37" s="320">
        <v>0.59722222222222199</v>
      </c>
      <c r="C37" s="329">
        <v>2</v>
      </c>
      <c r="D37" s="318" t="s">
        <v>753</v>
      </c>
      <c r="E37" s="318" t="s">
        <v>754</v>
      </c>
      <c r="F37" s="322"/>
      <c r="G37" s="322"/>
      <c r="I37" s="307"/>
      <c r="J37" s="320">
        <v>0.59722222222222199</v>
      </c>
      <c r="K37" s="318">
        <v>8</v>
      </c>
      <c r="L37" s="318" t="s">
        <v>755</v>
      </c>
      <c r="M37" s="318" t="s">
        <v>756</v>
      </c>
      <c r="N37" s="322"/>
      <c r="O37" s="322"/>
      <c r="R37" s="298"/>
      <c r="S37" s="298"/>
      <c r="T37" s="298"/>
      <c r="U37" s="298"/>
      <c r="V37" s="298"/>
      <c r="W37" s="298"/>
      <c r="X37" s="298"/>
    </row>
    <row r="38" spans="1:24" ht="17.25" customHeight="1">
      <c r="B38" s="334">
        <v>0.61111111111111105</v>
      </c>
      <c r="C38" s="318">
        <v>3</v>
      </c>
      <c r="D38" s="318" t="s">
        <v>757</v>
      </c>
      <c r="E38" s="318" t="s">
        <v>758</v>
      </c>
      <c r="F38" s="318"/>
      <c r="G38" s="318"/>
      <c r="I38" s="307"/>
      <c r="J38" s="320">
        <v>0.61111111111111105</v>
      </c>
      <c r="K38" s="318">
        <v>9</v>
      </c>
      <c r="L38" s="318" t="s">
        <v>759</v>
      </c>
      <c r="M38" s="318" t="s">
        <v>760</v>
      </c>
      <c r="N38" s="322"/>
      <c r="O38" s="322"/>
      <c r="S38" s="298"/>
      <c r="T38" s="298"/>
      <c r="U38" s="298"/>
      <c r="V38" s="298"/>
      <c r="W38" s="298"/>
      <c r="X38" s="298"/>
    </row>
    <row r="39" spans="1:24" ht="17.25" customHeight="1">
      <c r="B39" s="334">
        <v>0.625</v>
      </c>
      <c r="C39" s="318">
        <v>4</v>
      </c>
      <c r="D39" s="318" t="s">
        <v>761</v>
      </c>
      <c r="E39" s="318" t="s">
        <v>762</v>
      </c>
      <c r="F39" s="318"/>
      <c r="G39" s="318"/>
      <c r="I39" s="307"/>
      <c r="J39" s="320"/>
      <c r="K39" s="318"/>
      <c r="L39" s="318"/>
      <c r="M39" s="318"/>
      <c r="N39" s="318"/>
      <c r="O39" s="318"/>
      <c r="T39" s="298"/>
      <c r="U39" s="298"/>
      <c r="V39" s="298"/>
      <c r="W39" s="298"/>
      <c r="X39" s="298"/>
    </row>
    <row r="40" spans="1:24" ht="16.5" customHeight="1">
      <c r="B40" s="320"/>
      <c r="C40" s="318"/>
      <c r="D40" s="318"/>
      <c r="E40" s="318"/>
      <c r="F40" s="318"/>
      <c r="G40" s="318"/>
      <c r="I40" s="307"/>
      <c r="J40" s="321"/>
      <c r="K40" s="321"/>
      <c r="L40" s="318"/>
      <c r="M40" s="318"/>
      <c r="N40" s="321"/>
      <c r="O40" s="321"/>
      <c r="T40" s="298"/>
      <c r="U40" s="298"/>
      <c r="V40" s="298"/>
      <c r="W40" s="298"/>
      <c r="X40" s="298"/>
    </row>
    <row r="41" spans="1:24" ht="17.25" customHeight="1">
      <c r="B41" s="320"/>
      <c r="C41" s="318"/>
      <c r="D41" s="318"/>
      <c r="E41" s="318"/>
      <c r="F41" s="318"/>
      <c r="G41" s="318"/>
      <c r="I41" s="307"/>
      <c r="J41" s="318"/>
      <c r="K41" s="321"/>
      <c r="L41" s="318"/>
      <c r="M41" s="318"/>
      <c r="N41" s="321"/>
      <c r="O41" s="321"/>
      <c r="P41" s="299"/>
    </row>
    <row r="42" spans="1:24">
      <c r="B42" s="319"/>
      <c r="C42" s="307"/>
      <c r="D42" s="89"/>
      <c r="E42" s="89"/>
      <c r="F42" s="307"/>
      <c r="G42" s="307"/>
      <c r="I42" s="307"/>
      <c r="J42" s="307"/>
      <c r="K42" s="300"/>
      <c r="L42" s="297"/>
      <c r="M42" s="297"/>
      <c r="S42" s="298"/>
      <c r="T42" s="298"/>
      <c r="W42" s="298"/>
      <c r="X42" s="298"/>
    </row>
    <row r="43" spans="1:24">
      <c r="B43" s="319"/>
      <c r="C43" s="307"/>
      <c r="F43" s="307"/>
      <c r="G43" s="307"/>
      <c r="I43" s="307"/>
      <c r="J43" s="307"/>
      <c r="K43" s="300"/>
      <c r="L43" s="297"/>
      <c r="M43" s="297"/>
      <c r="S43" s="298"/>
      <c r="T43" s="298"/>
      <c r="W43" s="298"/>
      <c r="X43" s="298"/>
    </row>
    <row r="44" spans="1:24">
      <c r="B44" s="307"/>
      <c r="C44" s="299"/>
      <c r="D44" s="307"/>
      <c r="E44" s="307"/>
      <c r="F44" s="307"/>
      <c r="G44" s="300"/>
      <c r="L44" s="297"/>
      <c r="M44" s="297"/>
      <c r="S44" s="298"/>
      <c r="T44" s="298"/>
      <c r="W44" s="298"/>
      <c r="X44" s="298"/>
    </row>
    <row r="45" spans="1:24" ht="18.75" thickBot="1">
      <c r="A45" s="297" t="s">
        <v>763</v>
      </c>
      <c r="B45" s="298"/>
      <c r="E45" s="308" t="s">
        <v>764</v>
      </c>
      <c r="F45" s="308"/>
      <c r="G45" s="298"/>
      <c r="H45" s="340"/>
      <c r="I45" s="307"/>
      <c r="J45" s="298"/>
      <c r="L45" s="308" t="s">
        <v>765</v>
      </c>
      <c r="M45" s="308"/>
      <c r="N45" s="308"/>
      <c r="P45" s="340"/>
      <c r="S45" s="298"/>
      <c r="T45" s="298"/>
      <c r="W45" s="298"/>
      <c r="X45" s="298"/>
    </row>
    <row r="46" spans="1:24" ht="18" thickTop="1">
      <c r="B46" s="307"/>
      <c r="C46" s="309" t="s">
        <v>690</v>
      </c>
      <c r="D46" s="310" t="s">
        <v>691</v>
      </c>
      <c r="E46" s="311" t="s">
        <v>692</v>
      </c>
      <c r="F46" s="311" t="s">
        <v>693</v>
      </c>
      <c r="G46" s="312"/>
      <c r="I46" s="307"/>
      <c r="J46" s="313" t="s">
        <v>694</v>
      </c>
      <c r="K46" s="313" t="s">
        <v>695</v>
      </c>
      <c r="L46" s="407" t="s">
        <v>696</v>
      </c>
      <c r="M46" s="407"/>
      <c r="N46" s="407"/>
      <c r="O46" s="407"/>
      <c r="P46" s="299"/>
      <c r="R46" s="298"/>
      <c r="S46" s="298"/>
      <c r="T46" s="298"/>
      <c r="W46" s="298"/>
      <c r="X46" s="298"/>
    </row>
    <row r="47" spans="1:24">
      <c r="B47" s="307"/>
      <c r="C47" s="314"/>
      <c r="D47" s="315" t="s">
        <v>697</v>
      </c>
      <c r="E47" s="138" t="s">
        <v>698</v>
      </c>
      <c r="F47" s="138" t="s">
        <v>699</v>
      </c>
      <c r="G47" s="316"/>
      <c r="I47" s="307"/>
      <c r="J47" s="341" t="s">
        <v>700</v>
      </c>
      <c r="K47" s="341" t="s">
        <v>701</v>
      </c>
      <c r="L47" s="313" t="s">
        <v>344</v>
      </c>
      <c r="M47" s="329" t="s">
        <v>345</v>
      </c>
      <c r="N47" s="313"/>
      <c r="O47" s="342"/>
      <c r="P47" s="299"/>
      <c r="R47" s="298"/>
      <c r="S47" s="298"/>
      <c r="T47" s="298"/>
      <c r="W47" s="298"/>
      <c r="X47" s="298"/>
    </row>
    <row r="48" spans="1:24">
      <c r="B48" s="319"/>
      <c r="C48" s="314"/>
      <c r="D48" s="315" t="s">
        <v>702</v>
      </c>
      <c r="E48" s="315" t="s">
        <v>703</v>
      </c>
      <c r="F48" s="315" t="s">
        <v>418</v>
      </c>
      <c r="G48" s="316"/>
      <c r="H48" s="301"/>
      <c r="I48" s="307"/>
      <c r="J48" s="320">
        <v>0.375</v>
      </c>
      <c r="K48" s="318">
        <v>1</v>
      </c>
      <c r="L48" s="318" t="s">
        <v>766</v>
      </c>
      <c r="M48" s="318" t="s">
        <v>767</v>
      </c>
      <c r="N48" s="321"/>
      <c r="O48" s="322"/>
      <c r="S48" s="298"/>
      <c r="T48" s="298"/>
      <c r="U48" s="298"/>
      <c r="V48" s="298"/>
      <c r="W48" s="298"/>
      <c r="X48" s="298"/>
    </row>
    <row r="49" spans="2:24" ht="18" thickBot="1">
      <c r="B49" s="307"/>
      <c r="C49" s="323"/>
      <c r="D49" s="324" t="s">
        <v>706</v>
      </c>
      <c r="E49" s="325" t="s">
        <v>419</v>
      </c>
      <c r="F49" s="325" t="s">
        <v>707</v>
      </c>
      <c r="G49" s="326"/>
      <c r="I49" s="307"/>
      <c r="J49" s="320">
        <v>0.38888888888888901</v>
      </c>
      <c r="K49" s="318">
        <v>2</v>
      </c>
      <c r="L49" s="318" t="s">
        <v>768</v>
      </c>
      <c r="M49" s="318" t="s">
        <v>769</v>
      </c>
      <c r="N49" s="322"/>
      <c r="O49" s="322"/>
      <c r="S49" s="298"/>
      <c r="V49" s="298"/>
      <c r="W49" s="298"/>
      <c r="X49" s="298"/>
    </row>
    <row r="50" spans="2:24" ht="18" thickTop="1">
      <c r="B50" s="307"/>
      <c r="C50" s="307"/>
      <c r="D50" s="307"/>
      <c r="E50" s="307"/>
      <c r="F50" s="307"/>
      <c r="G50" s="307"/>
      <c r="I50" s="307"/>
      <c r="J50" s="320">
        <v>0.40277777777777801</v>
      </c>
      <c r="K50" s="318">
        <v>3</v>
      </c>
      <c r="L50" s="318" t="s">
        <v>770</v>
      </c>
      <c r="M50" s="318" t="s">
        <v>771</v>
      </c>
      <c r="N50" s="322"/>
      <c r="O50" s="322"/>
    </row>
    <row r="51" spans="2:24">
      <c r="B51" s="307"/>
      <c r="C51" s="307"/>
      <c r="D51" s="307"/>
      <c r="E51" s="307"/>
      <c r="F51" s="307"/>
      <c r="G51" s="307"/>
      <c r="I51" s="307"/>
      <c r="J51" s="320">
        <v>0.41666666666666702</v>
      </c>
      <c r="K51" s="318">
        <v>4</v>
      </c>
      <c r="L51" s="318" t="s">
        <v>772</v>
      </c>
      <c r="M51" s="318" t="s">
        <v>773</v>
      </c>
      <c r="N51" s="322"/>
      <c r="O51" s="322"/>
    </row>
    <row r="52" spans="2:24">
      <c r="B52" s="307"/>
      <c r="F52" s="297"/>
      <c r="I52" s="307"/>
      <c r="J52" s="320">
        <v>0.43055555555555602</v>
      </c>
      <c r="K52" s="318">
        <v>5</v>
      </c>
      <c r="L52" s="318" t="s">
        <v>774</v>
      </c>
      <c r="M52" s="318" t="s">
        <v>775</v>
      </c>
      <c r="N52" s="322"/>
      <c r="O52" s="322"/>
    </row>
    <row r="53" spans="2:24" ht="17.25" customHeight="1">
      <c r="B53" s="313" t="s">
        <v>694</v>
      </c>
      <c r="C53" s="313" t="s">
        <v>695</v>
      </c>
      <c r="D53" s="407" t="s">
        <v>696</v>
      </c>
      <c r="E53" s="407"/>
      <c r="F53" s="407"/>
      <c r="G53" s="407"/>
      <c r="I53" s="307"/>
      <c r="J53" s="320">
        <v>0.44444444444444398</v>
      </c>
      <c r="K53" s="318">
        <v>6</v>
      </c>
      <c r="L53" s="318" t="s">
        <v>776</v>
      </c>
      <c r="M53" s="318" t="s">
        <v>777</v>
      </c>
      <c r="N53" s="321"/>
      <c r="O53" s="321"/>
    </row>
    <row r="54" spans="2:24">
      <c r="B54" s="328" t="s">
        <v>700</v>
      </c>
      <c r="C54" s="343" t="s">
        <v>701</v>
      </c>
      <c r="D54" s="318" t="s">
        <v>344</v>
      </c>
      <c r="E54" s="318" t="s">
        <v>345</v>
      </c>
      <c r="F54" s="318"/>
      <c r="G54" s="318"/>
      <c r="I54" s="307"/>
      <c r="J54" s="409" t="s">
        <v>718</v>
      </c>
      <c r="K54" s="409"/>
      <c r="L54" s="409"/>
      <c r="M54" s="409"/>
      <c r="N54" s="409"/>
      <c r="O54" s="409"/>
    </row>
    <row r="55" spans="2:24">
      <c r="B55" s="320">
        <v>0.58333333333333304</v>
      </c>
      <c r="C55" s="331">
        <v>1</v>
      </c>
      <c r="D55" s="318" t="s">
        <v>778</v>
      </c>
      <c r="E55" s="331" t="s">
        <v>779</v>
      </c>
      <c r="F55" s="322"/>
      <c r="G55" s="322"/>
      <c r="I55" s="307"/>
      <c r="J55" s="320">
        <v>0.58333333333333304</v>
      </c>
      <c r="K55" s="318">
        <v>7</v>
      </c>
      <c r="L55" s="318" t="s">
        <v>780</v>
      </c>
      <c r="M55" s="318" t="s">
        <v>781</v>
      </c>
      <c r="N55" s="322"/>
      <c r="O55" s="322"/>
    </row>
    <row r="56" spans="2:24">
      <c r="B56" s="320">
        <v>0.59722222222222199</v>
      </c>
      <c r="C56" s="329">
        <v>2</v>
      </c>
      <c r="D56" s="313" t="s">
        <v>782</v>
      </c>
      <c r="E56" s="318" t="s">
        <v>783</v>
      </c>
      <c r="F56" s="322"/>
      <c r="G56" s="322"/>
      <c r="I56" s="307"/>
      <c r="J56" s="320">
        <v>0.59722222222222199</v>
      </c>
      <c r="K56" s="318">
        <v>8</v>
      </c>
      <c r="L56" s="318" t="s">
        <v>784</v>
      </c>
      <c r="M56" s="318" t="s">
        <v>785</v>
      </c>
      <c r="N56" s="322"/>
      <c r="O56" s="322"/>
    </row>
    <row r="57" spans="2:24">
      <c r="B57" s="334">
        <v>0.61111111111111105</v>
      </c>
      <c r="C57" s="318">
        <v>3</v>
      </c>
      <c r="D57" s="318" t="s">
        <v>786</v>
      </c>
      <c r="E57" s="318" t="s">
        <v>787</v>
      </c>
      <c r="F57" s="318"/>
      <c r="G57" s="318"/>
      <c r="I57" s="307"/>
      <c r="J57" s="320">
        <v>0.61111111111111105</v>
      </c>
      <c r="K57" s="318">
        <v>9</v>
      </c>
      <c r="L57" s="318" t="s">
        <v>788</v>
      </c>
      <c r="M57" s="318" t="s">
        <v>789</v>
      </c>
      <c r="N57" s="322"/>
      <c r="O57" s="322"/>
    </row>
    <row r="58" spans="2:24">
      <c r="B58" s="334">
        <v>0.625</v>
      </c>
      <c r="C58" s="318">
        <v>4</v>
      </c>
      <c r="D58" s="331" t="s">
        <v>790</v>
      </c>
      <c r="E58" s="318" t="s">
        <v>791</v>
      </c>
      <c r="F58" s="318"/>
      <c r="G58" s="318"/>
      <c r="I58" s="307"/>
      <c r="J58" s="320"/>
      <c r="K58" s="318"/>
      <c r="L58" s="318"/>
      <c r="M58" s="318"/>
      <c r="N58" s="318"/>
      <c r="O58" s="318"/>
    </row>
    <row r="59" spans="2:24">
      <c r="B59" s="334"/>
      <c r="C59" s="318"/>
      <c r="D59" s="318"/>
      <c r="E59" s="318"/>
      <c r="F59" s="318"/>
      <c r="G59" s="318"/>
      <c r="I59" s="307"/>
      <c r="J59" s="321"/>
      <c r="K59" s="321"/>
      <c r="L59" s="318"/>
      <c r="M59" s="318"/>
      <c r="N59" s="321"/>
      <c r="O59" s="321"/>
    </row>
    <row r="60" spans="2:24">
      <c r="B60" s="334"/>
      <c r="C60" s="318"/>
      <c r="D60" s="318"/>
      <c r="E60" s="318"/>
      <c r="F60" s="318"/>
      <c r="G60" s="318"/>
      <c r="I60" s="307"/>
      <c r="J60" s="318"/>
      <c r="K60" s="321"/>
      <c r="L60" s="318"/>
      <c r="M60" s="318"/>
      <c r="N60" s="321"/>
      <c r="O60" s="321"/>
    </row>
    <row r="61" spans="2:24">
      <c r="B61" s="307"/>
      <c r="C61" s="299"/>
      <c r="D61" s="307"/>
      <c r="E61" s="307"/>
      <c r="F61" s="307"/>
      <c r="G61" s="307"/>
      <c r="L61" s="297"/>
      <c r="M61" s="297"/>
    </row>
    <row r="62" spans="2:24">
      <c r="B62" s="307"/>
      <c r="C62" s="299"/>
      <c r="F62" s="307"/>
      <c r="G62" s="300"/>
      <c r="I62" s="307"/>
      <c r="L62" s="297"/>
      <c r="M62" s="297"/>
    </row>
    <row r="63" spans="2:24" ht="17.25" customHeight="1"/>
    <row r="64" spans="2:24" ht="18.75" thickBot="1">
      <c r="B64" s="298"/>
      <c r="E64" s="308" t="s">
        <v>792</v>
      </c>
      <c r="F64" s="308"/>
      <c r="G64" s="298"/>
      <c r="I64" s="307"/>
      <c r="J64" s="298"/>
      <c r="L64" s="308" t="s">
        <v>793</v>
      </c>
      <c r="M64" s="305"/>
      <c r="N64" s="305"/>
      <c r="P64" s="299"/>
    </row>
    <row r="65" spans="2:17" s="301" customFormat="1" ht="18" thickTop="1">
      <c r="B65" s="307"/>
      <c r="C65" s="309" t="s">
        <v>690</v>
      </c>
      <c r="D65" s="310" t="s">
        <v>691</v>
      </c>
      <c r="E65" s="311" t="s">
        <v>692</v>
      </c>
      <c r="F65" s="311" t="s">
        <v>693</v>
      </c>
      <c r="G65" s="312"/>
      <c r="H65" s="299"/>
      <c r="I65" s="307"/>
      <c r="J65" s="313" t="s">
        <v>694</v>
      </c>
      <c r="K65" s="329" t="s">
        <v>695</v>
      </c>
      <c r="L65" s="408" t="s">
        <v>696</v>
      </c>
      <c r="M65" s="408"/>
      <c r="N65" s="408"/>
      <c r="O65" s="408"/>
    </row>
    <row r="66" spans="2:17" s="301" customFormat="1">
      <c r="B66" s="307"/>
      <c r="C66" s="314"/>
      <c r="D66" s="315" t="s">
        <v>697</v>
      </c>
      <c r="E66" s="138" t="s">
        <v>698</v>
      </c>
      <c r="F66" s="138" t="s">
        <v>699</v>
      </c>
      <c r="G66" s="316"/>
      <c r="I66" s="307"/>
      <c r="J66" s="341" t="s">
        <v>700</v>
      </c>
      <c r="K66" s="341" t="s">
        <v>701</v>
      </c>
      <c r="L66" s="344" t="s">
        <v>344</v>
      </c>
      <c r="M66" s="345" t="s">
        <v>345</v>
      </c>
      <c r="N66" s="344"/>
      <c r="O66" s="330"/>
    </row>
    <row r="67" spans="2:17" s="301" customFormat="1">
      <c r="B67" s="319"/>
      <c r="C67" s="314"/>
      <c r="D67" s="315" t="s">
        <v>702</v>
      </c>
      <c r="E67" s="315" t="s">
        <v>703</v>
      </c>
      <c r="F67" s="315" t="s">
        <v>418</v>
      </c>
      <c r="G67" s="316"/>
      <c r="H67" s="299"/>
      <c r="I67" s="307"/>
      <c r="J67" s="320">
        <v>0.375</v>
      </c>
      <c r="K67" s="318">
        <v>1</v>
      </c>
      <c r="L67" s="318" t="s">
        <v>794</v>
      </c>
      <c r="M67" s="346"/>
      <c r="N67" s="321"/>
      <c r="O67" s="322"/>
    </row>
    <row r="68" spans="2:17" s="301" customFormat="1" ht="18" thickBot="1">
      <c r="B68" s="307"/>
      <c r="C68" s="323"/>
      <c r="D68" s="324" t="s">
        <v>706</v>
      </c>
      <c r="E68" s="325" t="s">
        <v>419</v>
      </c>
      <c r="F68" s="325" t="s">
        <v>707</v>
      </c>
      <c r="G68" s="326"/>
      <c r="H68" s="299"/>
      <c r="I68" s="307"/>
      <c r="J68" s="320">
        <v>0.38888888888888901</v>
      </c>
      <c r="K68" s="318">
        <v>2</v>
      </c>
      <c r="L68" s="318" t="s">
        <v>795</v>
      </c>
      <c r="M68" s="346"/>
      <c r="N68" s="322"/>
      <c r="O68" s="322"/>
    </row>
    <row r="69" spans="2:17" s="301" customFormat="1" ht="16.5" customHeight="1" thickTop="1">
      <c r="B69" s="307"/>
      <c r="C69" s="307"/>
      <c r="D69" s="307"/>
      <c r="E69" s="307"/>
      <c r="F69" s="307"/>
      <c r="G69" s="307"/>
      <c r="H69" s="299"/>
      <c r="I69" s="307"/>
      <c r="J69" s="320">
        <v>0.40277777777777801</v>
      </c>
      <c r="K69" s="318">
        <v>3</v>
      </c>
      <c r="L69" s="318" t="s">
        <v>796</v>
      </c>
      <c r="M69" s="346"/>
      <c r="N69" s="322"/>
      <c r="O69" s="322"/>
    </row>
    <row r="70" spans="2:17" s="301" customFormat="1">
      <c r="B70" s="307"/>
      <c r="C70" s="307"/>
      <c r="D70" s="307"/>
      <c r="E70" s="307"/>
      <c r="F70" s="307"/>
      <c r="G70" s="307"/>
      <c r="H70" s="299"/>
      <c r="I70" s="307"/>
      <c r="J70" s="320">
        <v>0.41666666666666702</v>
      </c>
      <c r="K70" s="318">
        <v>4</v>
      </c>
      <c r="L70" s="318" t="s">
        <v>797</v>
      </c>
      <c r="M70" s="346"/>
      <c r="N70" s="322"/>
      <c r="O70" s="322"/>
    </row>
    <row r="71" spans="2:17" s="301" customFormat="1" ht="17.25" customHeight="1">
      <c r="B71" s="307"/>
      <c r="C71" s="298"/>
      <c r="D71" s="298"/>
      <c r="E71" s="298"/>
      <c r="F71" s="297"/>
      <c r="G71" s="297"/>
      <c r="H71" s="299"/>
      <c r="I71" s="307"/>
      <c r="J71" s="320">
        <v>0.43055555555555602</v>
      </c>
      <c r="K71" s="318">
        <v>5</v>
      </c>
      <c r="L71" s="318" t="s">
        <v>798</v>
      </c>
      <c r="M71" s="346"/>
      <c r="N71" s="322"/>
      <c r="O71" s="322"/>
    </row>
    <row r="72" spans="2:17" s="301" customFormat="1">
      <c r="B72" s="313" t="s">
        <v>694</v>
      </c>
      <c r="C72" s="313" t="s">
        <v>695</v>
      </c>
      <c r="D72" s="407" t="s">
        <v>696</v>
      </c>
      <c r="E72" s="407"/>
      <c r="F72" s="407"/>
      <c r="G72" s="407"/>
      <c r="H72" s="299"/>
      <c r="I72" s="300"/>
      <c r="J72" s="320">
        <v>0.44444444444444398</v>
      </c>
      <c r="K72" s="318">
        <v>6</v>
      </c>
      <c r="L72" s="318" t="s">
        <v>799</v>
      </c>
      <c r="M72" s="346"/>
      <c r="N72" s="346"/>
      <c r="O72" s="321"/>
    </row>
    <row r="73" spans="2:17" s="301" customFormat="1">
      <c r="B73" s="347" t="s">
        <v>700</v>
      </c>
      <c r="C73" s="348" t="s">
        <v>701</v>
      </c>
      <c r="D73" s="313" t="s">
        <v>344</v>
      </c>
      <c r="E73" s="313" t="s">
        <v>345</v>
      </c>
      <c r="F73" s="318"/>
      <c r="G73" s="318"/>
      <c r="H73" s="299"/>
      <c r="I73" s="300"/>
      <c r="J73" s="409" t="s">
        <v>718</v>
      </c>
      <c r="K73" s="409"/>
      <c r="L73" s="409"/>
      <c r="M73" s="409"/>
      <c r="N73" s="409"/>
      <c r="O73" s="409"/>
    </row>
    <row r="74" spans="2:17" s="301" customFormat="1">
      <c r="B74" s="320">
        <v>0.58333333333333304</v>
      </c>
      <c r="C74" s="318">
        <v>1</v>
      </c>
      <c r="D74" s="318" t="s">
        <v>800</v>
      </c>
      <c r="E74" s="318" t="s">
        <v>801</v>
      </c>
      <c r="F74" s="346"/>
      <c r="G74" s="346"/>
      <c r="H74" s="299"/>
      <c r="I74" s="300"/>
      <c r="J74" s="320">
        <v>0.58333333333333304</v>
      </c>
      <c r="K74" s="318">
        <v>7</v>
      </c>
      <c r="L74" s="318" t="s">
        <v>802</v>
      </c>
      <c r="M74" s="346"/>
      <c r="N74" s="322"/>
      <c r="O74" s="322"/>
      <c r="Q74" s="297"/>
    </row>
    <row r="75" spans="2:17" s="301" customFormat="1">
      <c r="B75" s="320">
        <v>0.59722222222222199</v>
      </c>
      <c r="C75" s="318">
        <v>2</v>
      </c>
      <c r="D75" s="318" t="s">
        <v>803</v>
      </c>
      <c r="E75" s="318" t="s">
        <v>804</v>
      </c>
      <c r="F75" s="349"/>
      <c r="G75" s="346"/>
      <c r="H75" s="299"/>
      <c r="I75" s="300"/>
      <c r="J75" s="320">
        <v>0.59722222222222199</v>
      </c>
      <c r="K75" s="318">
        <v>8</v>
      </c>
      <c r="L75" s="318" t="s">
        <v>805</v>
      </c>
      <c r="M75" s="346"/>
      <c r="N75" s="346"/>
      <c r="O75" s="322"/>
    </row>
    <row r="76" spans="2:17" s="301" customFormat="1">
      <c r="B76" s="334">
        <v>0.61111111111111105</v>
      </c>
      <c r="C76" s="318">
        <v>3</v>
      </c>
      <c r="D76" s="318" t="s">
        <v>806</v>
      </c>
      <c r="E76" s="318" t="s">
        <v>807</v>
      </c>
      <c r="F76" s="346"/>
      <c r="G76" s="346"/>
      <c r="H76" s="299"/>
      <c r="I76" s="300"/>
      <c r="J76" s="320">
        <v>0.61111111111111105</v>
      </c>
      <c r="K76" s="318">
        <v>9</v>
      </c>
      <c r="L76" s="318" t="s">
        <v>808</v>
      </c>
      <c r="M76" s="346"/>
      <c r="N76" s="346"/>
      <c r="O76" s="322"/>
    </row>
    <row r="77" spans="2:17" s="301" customFormat="1">
      <c r="B77" s="334">
        <v>0.625</v>
      </c>
      <c r="C77" s="318">
        <v>4</v>
      </c>
      <c r="D77" s="318" t="s">
        <v>809</v>
      </c>
      <c r="E77" s="318" t="s">
        <v>810</v>
      </c>
      <c r="F77" s="346"/>
      <c r="G77" s="346"/>
      <c r="H77" s="299"/>
      <c r="I77" s="300"/>
      <c r="J77" s="320"/>
      <c r="K77" s="318"/>
      <c r="L77" s="346"/>
      <c r="M77" s="346"/>
      <c r="N77" s="318"/>
      <c r="O77" s="318"/>
    </row>
    <row r="78" spans="2:17" s="301" customFormat="1">
      <c r="B78" s="320"/>
      <c r="C78" s="318"/>
      <c r="D78" s="346"/>
      <c r="E78" s="346"/>
      <c r="F78" s="318"/>
      <c r="G78" s="318"/>
      <c r="H78" s="299"/>
      <c r="I78" s="300"/>
      <c r="J78" s="318"/>
      <c r="K78" s="321"/>
      <c r="L78" s="346"/>
      <c r="M78" s="346"/>
      <c r="N78" s="321"/>
      <c r="O78" s="321"/>
    </row>
    <row r="79" spans="2:17" s="301" customFormat="1">
      <c r="B79" s="320"/>
      <c r="C79" s="318"/>
      <c r="D79" s="346"/>
      <c r="E79" s="346"/>
      <c r="F79" s="318"/>
      <c r="G79" s="318"/>
      <c r="H79" s="299"/>
      <c r="I79" s="300"/>
      <c r="J79" s="318"/>
      <c r="K79" s="321"/>
      <c r="L79" s="346"/>
      <c r="M79" s="346"/>
      <c r="N79" s="321"/>
      <c r="O79" s="321"/>
    </row>
    <row r="80" spans="2:17" s="301" customFormat="1">
      <c r="B80" s="297"/>
      <c r="C80" s="299"/>
      <c r="D80" s="307"/>
      <c r="E80" s="307"/>
      <c r="F80" s="307"/>
      <c r="G80" s="300"/>
      <c r="H80" s="299"/>
      <c r="I80" s="300"/>
      <c r="J80" s="297"/>
      <c r="K80" s="297"/>
      <c r="L80" s="297"/>
      <c r="M80" s="297"/>
      <c r="N80" s="297"/>
      <c r="O80" s="297"/>
    </row>
    <row r="81" spans="2:16" s="301" customFormat="1">
      <c r="B81" s="307"/>
      <c r="C81" s="299"/>
      <c r="D81" s="307"/>
      <c r="E81" s="307"/>
      <c r="F81" s="307"/>
      <c r="G81" s="300"/>
      <c r="H81" s="299"/>
      <c r="I81" s="300"/>
      <c r="J81" s="297"/>
      <c r="K81" s="297"/>
      <c r="L81" s="297"/>
      <c r="M81" s="297"/>
      <c r="N81" s="297"/>
      <c r="O81" s="297"/>
    </row>
    <row r="82" spans="2:16" s="301" customFormat="1" ht="17.25" customHeight="1">
      <c r="B82" s="297"/>
      <c r="C82" s="298"/>
      <c r="D82" s="298"/>
      <c r="E82" s="298"/>
      <c r="F82" s="298"/>
      <c r="G82" s="297"/>
      <c r="H82" s="299"/>
      <c r="I82" s="300"/>
      <c r="J82" s="297"/>
      <c r="K82" s="297"/>
      <c r="L82" s="298"/>
      <c r="M82" s="298"/>
      <c r="N82" s="297"/>
      <c r="O82" s="297"/>
    </row>
    <row r="83" spans="2:16" s="301" customFormat="1" ht="18.75" thickBot="1">
      <c r="B83" s="298"/>
      <c r="C83" s="298"/>
      <c r="D83" s="298"/>
      <c r="E83" s="308" t="s">
        <v>811</v>
      </c>
      <c r="F83" s="308"/>
      <c r="G83" s="298"/>
      <c r="H83" s="299"/>
      <c r="I83" s="307"/>
      <c r="J83" s="298"/>
      <c r="K83" s="297"/>
      <c r="L83" s="308" t="s">
        <v>812</v>
      </c>
      <c r="M83" s="305"/>
      <c r="N83" s="305"/>
      <c r="O83" s="297"/>
    </row>
    <row r="84" spans="2:16" s="301" customFormat="1" ht="18" thickTop="1">
      <c r="B84" s="307"/>
      <c r="C84" s="309" t="s">
        <v>690</v>
      </c>
      <c r="D84" s="310" t="s">
        <v>691</v>
      </c>
      <c r="E84" s="311" t="s">
        <v>692</v>
      </c>
      <c r="F84" s="311" t="s">
        <v>693</v>
      </c>
      <c r="G84" s="312"/>
      <c r="H84" s="299"/>
      <c r="I84" s="307"/>
      <c r="J84" s="410" t="s">
        <v>813</v>
      </c>
      <c r="K84" s="410"/>
      <c r="L84" s="410"/>
      <c r="M84" s="410"/>
      <c r="N84" s="410"/>
      <c r="O84" s="410"/>
      <c r="P84" s="299"/>
    </row>
    <row r="85" spans="2:16" s="301" customFormat="1">
      <c r="B85" s="307"/>
      <c r="C85" s="314"/>
      <c r="D85" s="315" t="s">
        <v>697</v>
      </c>
      <c r="E85" s="138" t="s">
        <v>698</v>
      </c>
      <c r="F85" s="138" t="s">
        <v>699</v>
      </c>
      <c r="G85" s="316"/>
      <c r="H85" s="299"/>
      <c r="I85" s="307"/>
      <c r="J85" s="410"/>
      <c r="K85" s="410"/>
      <c r="L85" s="410"/>
      <c r="M85" s="410"/>
      <c r="N85" s="410"/>
      <c r="O85" s="410"/>
      <c r="P85" s="299"/>
    </row>
    <row r="86" spans="2:16" s="301" customFormat="1">
      <c r="B86" s="319"/>
      <c r="C86" s="314"/>
      <c r="D86" s="315" t="s">
        <v>702</v>
      </c>
      <c r="E86" s="315" t="s">
        <v>703</v>
      </c>
      <c r="F86" s="315" t="s">
        <v>418</v>
      </c>
      <c r="G86" s="316"/>
      <c r="H86" s="299"/>
      <c r="I86" s="307"/>
      <c r="J86" s="410"/>
      <c r="K86" s="410"/>
      <c r="L86" s="410"/>
      <c r="M86" s="410"/>
      <c r="N86" s="410"/>
      <c r="O86" s="410"/>
    </row>
    <row r="87" spans="2:16" s="301" customFormat="1" ht="18" thickBot="1">
      <c r="B87" s="307"/>
      <c r="C87" s="323"/>
      <c r="D87" s="324" t="s">
        <v>706</v>
      </c>
      <c r="E87" s="325" t="s">
        <v>419</v>
      </c>
      <c r="F87" s="325" t="s">
        <v>707</v>
      </c>
      <c r="G87" s="326"/>
      <c r="I87" s="307"/>
      <c r="J87" s="410"/>
      <c r="K87" s="410"/>
      <c r="L87" s="410"/>
      <c r="M87" s="410"/>
      <c r="N87" s="410"/>
      <c r="O87" s="410"/>
    </row>
    <row r="88" spans="2:16" s="301" customFormat="1" ht="16.5" customHeight="1" thickTop="1">
      <c r="B88" s="307"/>
      <c r="C88" s="307"/>
      <c r="D88" s="307"/>
      <c r="E88" s="307"/>
      <c r="F88" s="307"/>
      <c r="G88" s="307"/>
      <c r="H88" s="299"/>
      <c r="I88" s="307"/>
      <c r="J88" s="410"/>
      <c r="K88" s="410"/>
      <c r="L88" s="410"/>
      <c r="M88" s="410"/>
      <c r="N88" s="410"/>
      <c r="O88" s="410"/>
    </row>
    <row r="89" spans="2:16" s="301" customFormat="1">
      <c r="B89" s="307"/>
      <c r="C89" s="307"/>
      <c r="D89" s="307"/>
      <c r="E89" s="307"/>
      <c r="F89" s="307"/>
      <c r="G89" s="307"/>
      <c r="H89" s="299"/>
      <c r="I89" s="300"/>
      <c r="J89" s="410"/>
      <c r="K89" s="410"/>
      <c r="L89" s="410"/>
      <c r="M89" s="410"/>
      <c r="N89" s="410"/>
      <c r="O89" s="410"/>
    </row>
    <row r="90" spans="2:16" s="301" customFormat="1">
      <c r="B90" s="307"/>
      <c r="C90" s="298"/>
      <c r="D90" s="298"/>
      <c r="E90" s="298"/>
      <c r="F90" s="297"/>
      <c r="G90" s="297"/>
      <c r="H90" s="299"/>
      <c r="I90" s="300"/>
      <c r="J90" s="410"/>
      <c r="K90" s="410"/>
      <c r="L90" s="410"/>
      <c r="M90" s="410"/>
      <c r="N90" s="410"/>
      <c r="O90" s="410"/>
    </row>
    <row r="91" spans="2:16" s="301" customFormat="1" ht="17.25" customHeight="1">
      <c r="B91" s="411" t="s">
        <v>813</v>
      </c>
      <c r="C91" s="411"/>
      <c r="D91" s="411"/>
      <c r="E91" s="411"/>
      <c r="F91" s="411"/>
      <c r="G91" s="411"/>
      <c r="H91" s="299"/>
      <c r="I91" s="300"/>
      <c r="J91" s="410"/>
      <c r="K91" s="410"/>
      <c r="L91" s="410"/>
      <c r="M91" s="410"/>
      <c r="N91" s="410"/>
      <c r="O91" s="410"/>
    </row>
    <row r="92" spans="2:16" s="301" customFormat="1">
      <c r="B92" s="411"/>
      <c r="C92" s="411"/>
      <c r="D92" s="411"/>
      <c r="E92" s="411"/>
      <c r="F92" s="411"/>
      <c r="G92" s="411"/>
      <c r="H92" s="299"/>
      <c r="I92" s="300"/>
      <c r="J92" s="410"/>
      <c r="K92" s="410"/>
      <c r="L92" s="410"/>
      <c r="M92" s="410"/>
      <c r="N92" s="410"/>
      <c r="O92" s="410"/>
    </row>
    <row r="93" spans="2:16" s="301" customFormat="1">
      <c r="B93" s="411"/>
      <c r="C93" s="411"/>
      <c r="D93" s="411"/>
      <c r="E93" s="411"/>
      <c r="F93" s="411"/>
      <c r="G93" s="411"/>
      <c r="H93" s="299"/>
      <c r="I93" s="307"/>
      <c r="J93" s="410"/>
      <c r="K93" s="410"/>
      <c r="L93" s="410"/>
      <c r="M93" s="410"/>
      <c r="N93" s="410"/>
      <c r="O93" s="410"/>
    </row>
    <row r="94" spans="2:16" s="301" customFormat="1">
      <c r="B94" s="411"/>
      <c r="C94" s="411"/>
      <c r="D94" s="411"/>
      <c r="E94" s="411"/>
      <c r="F94" s="411"/>
      <c r="G94" s="411"/>
      <c r="H94" s="299"/>
      <c r="I94" s="307"/>
      <c r="J94" s="410"/>
      <c r="K94" s="410"/>
      <c r="L94" s="410"/>
      <c r="M94" s="410"/>
      <c r="N94" s="410"/>
      <c r="O94" s="410"/>
    </row>
    <row r="95" spans="2:16" s="301" customFormat="1">
      <c r="B95" s="411"/>
      <c r="C95" s="411"/>
      <c r="D95" s="411"/>
      <c r="E95" s="411"/>
      <c r="F95" s="411"/>
      <c r="G95" s="411"/>
      <c r="H95" s="299"/>
      <c r="I95" s="307"/>
      <c r="J95" s="410"/>
      <c r="K95" s="410"/>
      <c r="L95" s="410"/>
      <c r="M95" s="410"/>
      <c r="N95" s="410"/>
      <c r="O95" s="410"/>
    </row>
    <row r="96" spans="2:16" s="301" customFormat="1">
      <c r="B96" s="411"/>
      <c r="C96" s="411"/>
      <c r="D96" s="411"/>
      <c r="E96" s="411"/>
      <c r="F96" s="411"/>
      <c r="G96" s="411"/>
      <c r="H96" s="299"/>
      <c r="I96" s="307"/>
      <c r="J96" s="410"/>
      <c r="K96" s="410"/>
      <c r="L96" s="410"/>
      <c r="M96" s="410"/>
      <c r="N96" s="410"/>
      <c r="O96" s="410"/>
    </row>
    <row r="97" spans="2:16">
      <c r="B97" s="411"/>
      <c r="C97" s="411"/>
      <c r="D97" s="411"/>
      <c r="E97" s="411"/>
      <c r="F97" s="411"/>
      <c r="G97" s="411"/>
      <c r="I97" s="307"/>
      <c r="J97" s="410"/>
      <c r="K97" s="410"/>
      <c r="L97" s="410"/>
      <c r="M97" s="410"/>
      <c r="N97" s="410"/>
      <c r="O97" s="410"/>
    </row>
    <row r="98" spans="2:16">
      <c r="B98" s="411"/>
      <c r="C98" s="411"/>
      <c r="D98" s="411"/>
      <c r="E98" s="411"/>
      <c r="F98" s="411"/>
      <c r="G98" s="411"/>
      <c r="I98" s="307"/>
      <c r="J98" s="410"/>
      <c r="K98" s="410"/>
      <c r="L98" s="410"/>
      <c r="M98" s="410"/>
      <c r="N98" s="410"/>
      <c r="O98" s="410"/>
    </row>
    <row r="99" spans="2:16">
      <c r="K99" s="89"/>
    </row>
    <row r="100" spans="2:16">
      <c r="K100" s="89"/>
    </row>
    <row r="102" spans="2:16" ht="18.75" thickBot="1">
      <c r="B102" s="298"/>
      <c r="E102" s="308" t="s">
        <v>814</v>
      </c>
      <c r="F102" s="308"/>
      <c r="G102" s="298"/>
      <c r="I102" s="307"/>
      <c r="J102" s="298"/>
      <c r="L102" s="308" t="s">
        <v>815</v>
      </c>
      <c r="M102" s="305"/>
      <c r="N102" s="305"/>
      <c r="P102" s="299"/>
    </row>
    <row r="103" spans="2:16" ht="18" thickTop="1">
      <c r="B103" s="307"/>
      <c r="C103" s="309" t="s">
        <v>690</v>
      </c>
      <c r="D103" s="310" t="s">
        <v>691</v>
      </c>
      <c r="E103" s="311" t="s">
        <v>692</v>
      </c>
      <c r="F103" s="311" t="s">
        <v>693</v>
      </c>
      <c r="G103" s="312"/>
      <c r="I103" s="307"/>
      <c r="J103" s="369" t="s">
        <v>694</v>
      </c>
      <c r="K103" s="370" t="s">
        <v>695</v>
      </c>
      <c r="L103" s="412" t="s">
        <v>696</v>
      </c>
      <c r="M103" s="412"/>
      <c r="N103" s="412"/>
      <c r="O103" s="412"/>
    </row>
    <row r="104" spans="2:16">
      <c r="B104" s="307"/>
      <c r="C104" s="314"/>
      <c r="D104" s="315" t="s">
        <v>697</v>
      </c>
      <c r="E104" s="138" t="s">
        <v>698</v>
      </c>
      <c r="F104" s="138" t="s">
        <v>699</v>
      </c>
      <c r="G104" s="316"/>
      <c r="H104" s="301"/>
      <c r="I104" s="307"/>
      <c r="J104" s="371" t="s">
        <v>700</v>
      </c>
      <c r="K104" s="371" t="s">
        <v>701</v>
      </c>
      <c r="L104" s="372" t="s">
        <v>344</v>
      </c>
      <c r="M104" s="373" t="s">
        <v>345</v>
      </c>
      <c r="N104" s="374"/>
      <c r="O104" s="375"/>
    </row>
    <row r="105" spans="2:16">
      <c r="B105" s="319"/>
      <c r="C105" s="314"/>
      <c r="D105" s="315" t="s">
        <v>702</v>
      </c>
      <c r="E105" s="315" t="s">
        <v>703</v>
      </c>
      <c r="F105" s="315" t="s">
        <v>418</v>
      </c>
      <c r="G105" s="316"/>
      <c r="I105" s="307"/>
      <c r="J105" s="376">
        <v>0.375</v>
      </c>
      <c r="K105" s="374">
        <v>1</v>
      </c>
      <c r="L105" s="377" t="s">
        <v>627</v>
      </c>
      <c r="M105" s="374"/>
      <c r="N105" s="378"/>
      <c r="O105" s="379"/>
    </row>
    <row r="106" spans="2:16" ht="18" thickBot="1">
      <c r="B106" s="307"/>
      <c r="C106" s="323"/>
      <c r="D106" s="324" t="s">
        <v>706</v>
      </c>
      <c r="E106" s="325" t="s">
        <v>419</v>
      </c>
      <c r="F106" s="325" t="s">
        <v>707</v>
      </c>
      <c r="G106" s="326"/>
      <c r="I106" s="307"/>
      <c r="J106" s="376">
        <v>0.38888888888888901</v>
      </c>
      <c r="K106" s="374">
        <v>2</v>
      </c>
      <c r="L106" s="377" t="s">
        <v>630</v>
      </c>
      <c r="M106" s="374"/>
      <c r="N106" s="378"/>
      <c r="O106" s="380"/>
    </row>
    <row r="107" spans="2:16" ht="18" thickTop="1">
      <c r="B107" s="307"/>
      <c r="C107" s="307"/>
      <c r="D107" s="307"/>
      <c r="E107" s="307"/>
      <c r="F107" s="307"/>
      <c r="G107" s="307"/>
      <c r="I107" s="307"/>
      <c r="J107" s="376">
        <v>0.40277777777777801</v>
      </c>
      <c r="K107" s="374">
        <v>3</v>
      </c>
      <c r="L107" s="377" t="s">
        <v>633</v>
      </c>
      <c r="M107" s="374"/>
      <c r="N107" s="378"/>
      <c r="O107" s="380"/>
    </row>
    <row r="108" spans="2:16">
      <c r="B108" s="307"/>
      <c r="C108" s="307"/>
      <c r="D108" s="307"/>
      <c r="E108" s="307"/>
      <c r="F108" s="307"/>
      <c r="G108" s="307"/>
      <c r="I108" s="307"/>
      <c r="J108" s="376">
        <v>0.41666666666666702</v>
      </c>
      <c r="K108" s="374">
        <v>4</v>
      </c>
      <c r="L108" s="377" t="s">
        <v>635</v>
      </c>
      <c r="M108" s="374"/>
      <c r="N108" s="380"/>
      <c r="O108" s="380"/>
    </row>
    <row r="109" spans="2:16">
      <c r="B109" s="307"/>
      <c r="F109" s="297"/>
      <c r="I109" s="307"/>
      <c r="J109" s="376"/>
      <c r="K109" s="374"/>
      <c r="L109" s="374"/>
      <c r="M109" s="374"/>
      <c r="N109" s="380"/>
      <c r="O109" s="380"/>
    </row>
    <row r="110" spans="2:16" ht="17.25" customHeight="1">
      <c r="B110" s="369" t="s">
        <v>694</v>
      </c>
      <c r="C110" s="369" t="s">
        <v>695</v>
      </c>
      <c r="D110" s="412" t="s">
        <v>696</v>
      </c>
      <c r="E110" s="412"/>
      <c r="F110" s="412"/>
      <c r="G110" s="412"/>
      <c r="I110" s="307"/>
      <c r="J110" s="378"/>
      <c r="K110" s="374"/>
      <c r="L110" s="381"/>
      <c r="M110" s="374"/>
      <c r="N110" s="378"/>
      <c r="O110" s="382"/>
    </row>
    <row r="111" spans="2:16">
      <c r="B111" s="383" t="s">
        <v>700</v>
      </c>
      <c r="C111" s="384" t="s">
        <v>701</v>
      </c>
      <c r="D111" s="369" t="s">
        <v>344</v>
      </c>
      <c r="E111" s="370" t="s">
        <v>345</v>
      </c>
      <c r="F111" s="369"/>
      <c r="G111" s="385"/>
      <c r="I111" s="307"/>
      <c r="J111" s="413" t="s">
        <v>718</v>
      </c>
      <c r="K111" s="413"/>
      <c r="L111" s="413"/>
      <c r="M111" s="413"/>
      <c r="N111" s="413"/>
      <c r="O111" s="413"/>
    </row>
    <row r="112" spans="2:16">
      <c r="B112" s="376">
        <v>0.58333333333333304</v>
      </c>
      <c r="C112" s="374">
        <v>1</v>
      </c>
      <c r="D112" s="374" t="s">
        <v>690</v>
      </c>
      <c r="E112" s="374" t="s">
        <v>816</v>
      </c>
      <c r="F112" s="374"/>
      <c r="G112" s="380"/>
      <c r="I112" s="307"/>
      <c r="J112" s="376">
        <v>0.5625</v>
      </c>
      <c r="K112" s="374">
        <v>5</v>
      </c>
      <c r="L112" s="374" t="s">
        <v>638</v>
      </c>
      <c r="M112" s="374"/>
      <c r="N112" s="380"/>
      <c r="O112" s="380"/>
    </row>
    <row r="113" spans="2:16">
      <c r="B113" s="376">
        <v>0.59722222222222199</v>
      </c>
      <c r="C113" s="374">
        <v>2</v>
      </c>
      <c r="D113" s="374" t="s">
        <v>817</v>
      </c>
      <c r="E113" s="374" t="s">
        <v>818</v>
      </c>
      <c r="F113" s="374"/>
      <c r="G113" s="380"/>
      <c r="I113" s="307"/>
      <c r="J113" s="376">
        <v>0.57638888888888895</v>
      </c>
      <c r="K113" s="374">
        <v>6</v>
      </c>
      <c r="L113" s="374" t="s">
        <v>640</v>
      </c>
      <c r="M113" s="374"/>
      <c r="N113" s="380"/>
      <c r="O113" s="380"/>
    </row>
    <row r="114" spans="2:16">
      <c r="B114" s="386">
        <v>0.61111111111111105</v>
      </c>
      <c r="C114" s="374">
        <v>3</v>
      </c>
      <c r="D114" s="374" t="s">
        <v>819</v>
      </c>
      <c r="E114" s="374" t="s">
        <v>820</v>
      </c>
      <c r="F114" s="374"/>
      <c r="G114" s="374"/>
      <c r="I114" s="307"/>
      <c r="J114" s="376">
        <v>0.59027777777777801</v>
      </c>
      <c r="K114" s="374">
        <v>7</v>
      </c>
      <c r="L114" s="374" t="s">
        <v>643</v>
      </c>
      <c r="M114" s="374"/>
      <c r="N114" s="380"/>
      <c r="O114" s="380"/>
    </row>
    <row r="115" spans="2:16">
      <c r="B115" s="386"/>
      <c r="C115" s="374"/>
      <c r="D115" s="374"/>
      <c r="E115" s="374"/>
      <c r="F115" s="374"/>
      <c r="G115" s="374"/>
      <c r="I115" s="307"/>
      <c r="J115" s="376">
        <v>0.60416666666666696</v>
      </c>
      <c r="K115" s="374">
        <v>8</v>
      </c>
      <c r="L115" s="374" t="s">
        <v>647</v>
      </c>
      <c r="M115" s="374"/>
      <c r="N115" s="374"/>
      <c r="O115" s="374"/>
    </row>
    <row r="116" spans="2:16">
      <c r="B116" s="386"/>
      <c r="C116" s="374"/>
      <c r="D116" s="378"/>
      <c r="E116" s="380"/>
      <c r="F116" s="374"/>
      <c r="G116" s="374"/>
      <c r="I116" s="307"/>
      <c r="J116" s="307"/>
      <c r="L116" s="297"/>
      <c r="M116" s="297"/>
    </row>
    <row r="117" spans="2:16">
      <c r="B117" s="386"/>
      <c r="C117" s="374"/>
      <c r="D117" s="374"/>
      <c r="E117" s="374"/>
      <c r="F117" s="374"/>
      <c r="G117" s="374"/>
      <c r="I117" s="307"/>
      <c r="J117" s="307"/>
      <c r="L117" s="297"/>
      <c r="M117" s="297"/>
    </row>
    <row r="118" spans="2:16">
      <c r="B118" s="319"/>
      <c r="C118" s="307"/>
      <c r="D118" s="307"/>
      <c r="E118" s="307"/>
      <c r="F118" s="307"/>
      <c r="G118" s="307"/>
      <c r="I118" s="307"/>
      <c r="J118" s="307"/>
      <c r="L118" s="297"/>
      <c r="M118" s="297"/>
    </row>
    <row r="119" spans="2:16">
      <c r="B119" s="350"/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</row>
    <row r="121" spans="2:16" ht="18.75" thickBot="1">
      <c r="B121" s="298"/>
      <c r="E121" s="308" t="s">
        <v>821</v>
      </c>
      <c r="F121" s="308"/>
      <c r="G121" s="298"/>
      <c r="I121" s="307"/>
      <c r="J121" s="298"/>
      <c r="L121" s="308" t="s">
        <v>822</v>
      </c>
      <c r="M121" s="305"/>
      <c r="N121" s="305"/>
      <c r="P121" s="299"/>
    </row>
    <row r="122" spans="2:16" ht="18" thickTop="1">
      <c r="B122" s="307"/>
      <c r="C122" s="309" t="s">
        <v>690</v>
      </c>
      <c r="D122" s="310" t="s">
        <v>691</v>
      </c>
      <c r="E122" s="311" t="s">
        <v>692</v>
      </c>
      <c r="F122" s="311" t="s">
        <v>693</v>
      </c>
      <c r="G122" s="312"/>
      <c r="H122" s="301"/>
      <c r="I122" s="307"/>
      <c r="J122" s="410" t="s">
        <v>813</v>
      </c>
      <c r="K122" s="410"/>
      <c r="L122" s="410"/>
      <c r="M122" s="410"/>
      <c r="N122" s="410"/>
      <c r="O122" s="410"/>
    </row>
    <row r="123" spans="2:16">
      <c r="B123" s="307"/>
      <c r="C123" s="314"/>
      <c r="D123" s="315" t="s">
        <v>697</v>
      </c>
      <c r="E123" s="138" t="s">
        <v>698</v>
      </c>
      <c r="F123" s="138" t="s">
        <v>699</v>
      </c>
      <c r="G123" s="316"/>
      <c r="H123" s="301"/>
      <c r="I123" s="307"/>
      <c r="J123" s="410"/>
      <c r="K123" s="410"/>
      <c r="L123" s="410"/>
      <c r="M123" s="410"/>
      <c r="N123" s="410"/>
      <c r="O123" s="410"/>
    </row>
    <row r="124" spans="2:16">
      <c r="B124" s="319"/>
      <c r="C124" s="314"/>
      <c r="D124" s="315" t="s">
        <v>702</v>
      </c>
      <c r="E124" s="315" t="s">
        <v>703</v>
      </c>
      <c r="F124" s="315" t="s">
        <v>418</v>
      </c>
      <c r="G124" s="316"/>
      <c r="I124" s="307"/>
      <c r="J124" s="410"/>
      <c r="K124" s="410"/>
      <c r="L124" s="410"/>
      <c r="M124" s="410"/>
      <c r="N124" s="410"/>
      <c r="O124" s="410"/>
    </row>
    <row r="125" spans="2:16" ht="18" thickBot="1">
      <c r="B125" s="307"/>
      <c r="C125" s="323"/>
      <c r="D125" s="324" t="s">
        <v>706</v>
      </c>
      <c r="E125" s="325" t="s">
        <v>419</v>
      </c>
      <c r="F125" s="325" t="s">
        <v>707</v>
      </c>
      <c r="G125" s="326"/>
      <c r="I125" s="307"/>
      <c r="J125" s="410"/>
      <c r="K125" s="410"/>
      <c r="L125" s="410"/>
      <c r="M125" s="410"/>
      <c r="N125" s="410"/>
      <c r="O125" s="410"/>
    </row>
    <row r="126" spans="2:16" ht="18" thickTop="1">
      <c r="B126" s="307"/>
      <c r="C126" s="307"/>
      <c r="D126" s="307"/>
      <c r="E126" s="307"/>
      <c r="F126" s="307"/>
      <c r="G126" s="307"/>
      <c r="I126" s="307"/>
      <c r="J126" s="410"/>
      <c r="K126" s="410"/>
      <c r="L126" s="410"/>
      <c r="M126" s="410"/>
      <c r="N126" s="410"/>
      <c r="O126" s="410"/>
    </row>
    <row r="127" spans="2:16">
      <c r="B127" s="307"/>
      <c r="C127" s="307"/>
      <c r="D127" s="307"/>
      <c r="E127" s="307"/>
      <c r="F127" s="307"/>
      <c r="G127" s="307"/>
      <c r="I127" s="307"/>
      <c r="J127" s="410"/>
      <c r="K127" s="410"/>
      <c r="L127" s="410"/>
      <c r="M127" s="410"/>
      <c r="N127" s="410"/>
      <c r="O127" s="410"/>
    </row>
    <row r="128" spans="2:16">
      <c r="B128" s="307"/>
      <c r="F128" s="297"/>
      <c r="I128" s="307"/>
      <c r="J128" s="410"/>
      <c r="K128" s="410"/>
      <c r="L128" s="410"/>
      <c r="M128" s="410"/>
      <c r="N128" s="410"/>
      <c r="O128" s="410"/>
    </row>
    <row r="129" spans="2:15" s="301" customFormat="1">
      <c r="B129" s="411" t="s">
        <v>813</v>
      </c>
      <c r="C129" s="411"/>
      <c r="D129" s="411"/>
      <c r="E129" s="411"/>
      <c r="F129" s="411"/>
      <c r="G129" s="411"/>
      <c r="H129" s="299"/>
      <c r="I129" s="307"/>
      <c r="J129" s="410"/>
      <c r="K129" s="410"/>
      <c r="L129" s="410"/>
      <c r="M129" s="410"/>
      <c r="N129" s="410"/>
      <c r="O129" s="410"/>
    </row>
    <row r="130" spans="2:15" s="301" customFormat="1">
      <c r="B130" s="411"/>
      <c r="C130" s="411"/>
      <c r="D130" s="411"/>
      <c r="E130" s="411"/>
      <c r="F130" s="411"/>
      <c r="G130" s="411"/>
      <c r="H130" s="299"/>
      <c r="I130" s="307"/>
      <c r="J130" s="410"/>
      <c r="K130" s="410"/>
      <c r="L130" s="410"/>
      <c r="M130" s="410"/>
      <c r="N130" s="410"/>
      <c r="O130" s="410"/>
    </row>
    <row r="131" spans="2:15" s="301" customFormat="1">
      <c r="B131" s="411"/>
      <c r="C131" s="411"/>
      <c r="D131" s="411"/>
      <c r="E131" s="411"/>
      <c r="F131" s="411"/>
      <c r="G131" s="411"/>
      <c r="H131" s="299"/>
      <c r="I131" s="307"/>
      <c r="J131" s="410"/>
      <c r="K131" s="410"/>
      <c r="L131" s="410"/>
      <c r="M131" s="410"/>
      <c r="N131" s="410"/>
      <c r="O131" s="410"/>
    </row>
    <row r="132" spans="2:15" s="301" customFormat="1">
      <c r="B132" s="411"/>
      <c r="C132" s="411"/>
      <c r="D132" s="411"/>
      <c r="E132" s="411"/>
      <c r="F132" s="411"/>
      <c r="G132" s="411"/>
      <c r="H132" s="299"/>
      <c r="I132" s="307"/>
      <c r="J132" s="410"/>
      <c r="K132" s="410"/>
      <c r="L132" s="410"/>
      <c r="M132" s="410"/>
      <c r="N132" s="410"/>
      <c r="O132" s="410"/>
    </row>
    <row r="133" spans="2:15" s="301" customFormat="1">
      <c r="B133" s="411"/>
      <c r="C133" s="411"/>
      <c r="D133" s="411"/>
      <c r="E133" s="411"/>
      <c r="F133" s="411"/>
      <c r="G133" s="411"/>
      <c r="H133" s="299"/>
      <c r="I133" s="307"/>
      <c r="J133" s="410"/>
      <c r="K133" s="410"/>
      <c r="L133" s="410"/>
      <c r="M133" s="410"/>
      <c r="N133" s="410"/>
      <c r="O133" s="410"/>
    </row>
    <row r="134" spans="2:15" s="301" customFormat="1">
      <c r="B134" s="411"/>
      <c r="C134" s="411"/>
      <c r="D134" s="411"/>
      <c r="E134" s="411"/>
      <c r="F134" s="411"/>
      <c r="G134" s="411"/>
      <c r="H134" s="299"/>
      <c r="I134" s="307"/>
      <c r="J134" s="410"/>
      <c r="K134" s="410"/>
      <c r="L134" s="410"/>
      <c r="M134" s="410"/>
      <c r="N134" s="410"/>
      <c r="O134" s="410"/>
    </row>
    <row r="135" spans="2:15" s="301" customFormat="1">
      <c r="B135" s="411"/>
      <c r="C135" s="411"/>
      <c r="D135" s="411"/>
      <c r="E135" s="411"/>
      <c r="F135" s="411"/>
      <c r="G135" s="411"/>
      <c r="H135" s="299"/>
      <c r="I135" s="307"/>
      <c r="J135" s="410"/>
      <c r="K135" s="410"/>
      <c r="L135" s="410"/>
      <c r="M135" s="410"/>
      <c r="N135" s="410"/>
      <c r="O135" s="410"/>
    </row>
    <row r="136" spans="2:15" s="301" customFormat="1">
      <c r="B136" s="411"/>
      <c r="C136" s="411"/>
      <c r="D136" s="411"/>
      <c r="E136" s="411"/>
      <c r="F136" s="411"/>
      <c r="G136" s="411"/>
      <c r="H136" s="299"/>
      <c r="I136" s="307"/>
      <c r="J136" s="410"/>
      <c r="K136" s="410"/>
      <c r="L136" s="410"/>
      <c r="M136" s="410"/>
      <c r="N136" s="410"/>
      <c r="O136" s="410"/>
    </row>
    <row r="140" spans="2:15" s="301" customFormat="1" ht="18.75" thickBot="1">
      <c r="B140" s="298"/>
      <c r="C140" s="298"/>
      <c r="D140" s="298"/>
      <c r="E140" s="308" t="s">
        <v>823</v>
      </c>
      <c r="F140" s="308"/>
      <c r="G140" s="298"/>
      <c r="H140" s="299"/>
      <c r="I140" s="307"/>
      <c r="J140" s="298"/>
      <c r="K140" s="297"/>
      <c r="L140" s="308" t="s">
        <v>824</v>
      </c>
      <c r="M140" s="305"/>
      <c r="N140" s="305"/>
      <c r="O140" s="297"/>
    </row>
    <row r="141" spans="2:15" s="301" customFormat="1" ht="18" thickTop="1">
      <c r="B141" s="307"/>
      <c r="C141" s="309" t="s">
        <v>690</v>
      </c>
      <c r="D141" s="310" t="s">
        <v>691</v>
      </c>
      <c r="E141" s="311" t="s">
        <v>692</v>
      </c>
      <c r="F141" s="311" t="s">
        <v>693</v>
      </c>
      <c r="G141" s="312"/>
      <c r="H141" s="299"/>
      <c r="I141" s="307"/>
      <c r="J141" s="374" t="s">
        <v>694</v>
      </c>
      <c r="K141" s="374" t="s">
        <v>695</v>
      </c>
      <c r="L141" s="412" t="s">
        <v>696</v>
      </c>
      <c r="M141" s="412"/>
      <c r="N141" s="412"/>
      <c r="O141" s="412"/>
    </row>
    <row r="142" spans="2:15" s="301" customFormat="1">
      <c r="B142" s="307"/>
      <c r="C142" s="314"/>
      <c r="D142" s="315" t="s">
        <v>697</v>
      </c>
      <c r="E142" s="138" t="s">
        <v>698</v>
      </c>
      <c r="F142" s="138" t="s">
        <v>699</v>
      </c>
      <c r="G142" s="316"/>
      <c r="H142" s="299"/>
      <c r="I142" s="307"/>
      <c r="J142" s="387" t="s">
        <v>700</v>
      </c>
      <c r="K142" s="387" t="s">
        <v>701</v>
      </c>
      <c r="L142" s="380" t="s">
        <v>344</v>
      </c>
      <c r="M142" s="380" t="s">
        <v>345</v>
      </c>
      <c r="N142" s="374"/>
      <c r="O142" s="374"/>
    </row>
    <row r="143" spans="2:15" s="301" customFormat="1">
      <c r="B143" s="319"/>
      <c r="C143" s="314"/>
      <c r="D143" s="315" t="s">
        <v>702</v>
      </c>
      <c r="E143" s="315" t="s">
        <v>703</v>
      </c>
      <c r="F143" s="315" t="s">
        <v>418</v>
      </c>
      <c r="G143" s="316"/>
      <c r="H143" s="299"/>
      <c r="I143" s="307"/>
      <c r="J143" s="376">
        <v>0.375</v>
      </c>
      <c r="K143" s="374">
        <v>1</v>
      </c>
      <c r="L143" s="374" t="s">
        <v>382</v>
      </c>
      <c r="M143" s="374" t="s">
        <v>384</v>
      </c>
      <c r="N143" s="378"/>
      <c r="O143" s="380"/>
    </row>
    <row r="144" spans="2:15" s="301" customFormat="1" ht="18" thickBot="1">
      <c r="B144" s="307"/>
      <c r="C144" s="323"/>
      <c r="D144" s="324" t="s">
        <v>706</v>
      </c>
      <c r="E144" s="325" t="s">
        <v>419</v>
      </c>
      <c r="F144" s="325" t="s">
        <v>707</v>
      </c>
      <c r="G144" s="326"/>
      <c r="H144" s="299"/>
      <c r="I144" s="307"/>
      <c r="J144" s="376">
        <v>0.38888888888888901</v>
      </c>
      <c r="K144" s="374">
        <v>2</v>
      </c>
      <c r="L144" s="374" t="s">
        <v>386</v>
      </c>
      <c r="M144" s="374" t="s">
        <v>388</v>
      </c>
      <c r="N144" s="380"/>
      <c r="O144" s="380"/>
    </row>
    <row r="145" spans="2:17" s="301" customFormat="1" ht="18" thickTop="1">
      <c r="B145" s="307"/>
      <c r="C145" s="307"/>
      <c r="D145" s="307"/>
      <c r="E145" s="307"/>
      <c r="F145" s="307"/>
      <c r="G145" s="307"/>
      <c r="H145" s="299"/>
      <c r="I145" s="307"/>
      <c r="J145" s="376">
        <v>0.40277777777777801</v>
      </c>
      <c r="K145" s="374">
        <v>3</v>
      </c>
      <c r="L145" s="374" t="s">
        <v>391</v>
      </c>
      <c r="M145" s="374" t="s">
        <v>393</v>
      </c>
      <c r="N145" s="380"/>
      <c r="O145" s="380"/>
    </row>
    <row r="146" spans="2:17" s="301" customFormat="1">
      <c r="B146" s="307"/>
      <c r="C146" s="307"/>
      <c r="D146" s="307"/>
      <c r="E146" s="307"/>
      <c r="F146" s="307"/>
      <c r="G146" s="307"/>
      <c r="H146" s="299"/>
      <c r="I146" s="307"/>
      <c r="J146" s="376">
        <v>0.41666666666666702</v>
      </c>
      <c r="K146" s="374">
        <v>4</v>
      </c>
      <c r="L146" s="374" t="s">
        <v>395</v>
      </c>
      <c r="M146" s="374" t="s">
        <v>399</v>
      </c>
      <c r="N146" s="380"/>
      <c r="O146" s="380"/>
    </row>
    <row r="147" spans="2:17" s="301" customFormat="1">
      <c r="B147" s="307"/>
      <c r="C147" s="298"/>
      <c r="D147" s="298"/>
      <c r="E147" s="298"/>
      <c r="F147" s="297"/>
      <c r="G147" s="297"/>
      <c r="H147" s="299"/>
      <c r="I147" s="307"/>
      <c r="J147" s="376"/>
      <c r="K147" s="374"/>
      <c r="L147" s="388"/>
      <c r="M147" s="388"/>
      <c r="N147" s="380"/>
      <c r="O147" s="380"/>
    </row>
    <row r="148" spans="2:17" s="301" customFormat="1">
      <c r="B148" s="411" t="s">
        <v>813</v>
      </c>
      <c r="C148" s="411"/>
      <c r="D148" s="411"/>
      <c r="E148" s="411"/>
      <c r="F148" s="411"/>
      <c r="G148" s="411"/>
      <c r="H148" s="299"/>
      <c r="I148" s="307"/>
      <c r="J148" s="413" t="s">
        <v>718</v>
      </c>
      <c r="K148" s="413"/>
      <c r="L148" s="413"/>
      <c r="M148" s="413"/>
      <c r="N148" s="413"/>
      <c r="O148" s="413"/>
    </row>
    <row r="149" spans="2:17" s="301" customFormat="1">
      <c r="B149" s="411"/>
      <c r="C149" s="411"/>
      <c r="D149" s="411"/>
      <c r="E149" s="411"/>
      <c r="F149" s="411"/>
      <c r="G149" s="411"/>
      <c r="H149" s="299"/>
      <c r="I149" s="307"/>
      <c r="J149" s="376">
        <v>0.5625</v>
      </c>
      <c r="K149" s="374">
        <v>5</v>
      </c>
      <c r="L149" s="374" t="s">
        <v>383</v>
      </c>
      <c r="M149" s="374" t="s">
        <v>629</v>
      </c>
      <c r="N149" s="380"/>
      <c r="O149" s="380"/>
    </row>
    <row r="150" spans="2:17" s="301" customFormat="1">
      <c r="B150" s="411"/>
      <c r="C150" s="411"/>
      <c r="D150" s="411"/>
      <c r="E150" s="411"/>
      <c r="F150" s="411"/>
      <c r="G150" s="411"/>
      <c r="H150" s="299"/>
      <c r="I150" s="307"/>
      <c r="J150" s="376">
        <v>0.57638888888888895</v>
      </c>
      <c r="K150" s="374">
        <v>6</v>
      </c>
      <c r="L150" s="374" t="s">
        <v>387</v>
      </c>
      <c r="M150" s="374" t="s">
        <v>634</v>
      </c>
      <c r="N150" s="380"/>
      <c r="O150" s="380"/>
    </row>
    <row r="151" spans="2:17" s="301" customFormat="1">
      <c r="B151" s="411"/>
      <c r="C151" s="411"/>
      <c r="D151" s="411"/>
      <c r="E151" s="411"/>
      <c r="F151" s="411"/>
      <c r="G151" s="411"/>
      <c r="H151" s="299"/>
      <c r="I151" s="307"/>
      <c r="J151" s="376">
        <v>0.59027777777777801</v>
      </c>
      <c r="K151" s="374">
        <v>7</v>
      </c>
      <c r="L151" s="374" t="s">
        <v>392</v>
      </c>
      <c r="M151" s="374" t="s">
        <v>639</v>
      </c>
      <c r="N151" s="380"/>
      <c r="O151" s="380"/>
    </row>
    <row r="152" spans="2:17" s="301" customFormat="1">
      <c r="B152" s="411"/>
      <c r="C152" s="411"/>
      <c r="D152" s="411"/>
      <c r="E152" s="411"/>
      <c r="F152" s="411"/>
      <c r="G152" s="411"/>
      <c r="H152" s="299"/>
      <c r="I152" s="307"/>
      <c r="J152" s="376">
        <v>0.60416666666666696</v>
      </c>
      <c r="K152" s="374">
        <v>8</v>
      </c>
      <c r="L152" s="374" t="s">
        <v>396</v>
      </c>
      <c r="M152" s="374" t="s">
        <v>645</v>
      </c>
      <c r="N152" s="374"/>
      <c r="O152" s="374"/>
    </row>
    <row r="153" spans="2:17" s="301" customFormat="1">
      <c r="B153" s="411"/>
      <c r="C153" s="411"/>
      <c r="D153" s="411"/>
      <c r="E153" s="411"/>
      <c r="F153" s="411"/>
      <c r="G153" s="411"/>
      <c r="H153" s="299"/>
      <c r="I153" s="307"/>
      <c r="J153" s="319"/>
      <c r="K153" s="307"/>
      <c r="L153" s="307"/>
      <c r="M153" s="89"/>
      <c r="N153" s="307"/>
      <c r="O153" s="307"/>
    </row>
    <row r="154" spans="2:17" s="301" customFormat="1">
      <c r="B154" s="411"/>
      <c r="C154" s="411"/>
      <c r="D154" s="411"/>
      <c r="E154" s="411"/>
      <c r="F154" s="411"/>
      <c r="G154" s="411"/>
      <c r="H154" s="299"/>
      <c r="I154" s="307"/>
      <c r="J154" s="307"/>
      <c r="K154" s="297"/>
      <c r="L154" s="297"/>
      <c r="M154" s="297"/>
      <c r="N154" s="297"/>
      <c r="O154" s="297"/>
    </row>
    <row r="155" spans="2:17" s="301" customFormat="1">
      <c r="B155" s="411"/>
      <c r="C155" s="411"/>
      <c r="D155" s="411"/>
      <c r="E155" s="411"/>
      <c r="F155" s="411"/>
      <c r="G155" s="411"/>
      <c r="H155" s="299"/>
      <c r="I155" s="307"/>
      <c r="J155" s="307"/>
      <c r="K155" s="297"/>
      <c r="L155" s="297"/>
      <c r="M155" s="297"/>
      <c r="N155" s="297"/>
      <c r="O155" s="297"/>
    </row>
    <row r="156" spans="2:17" s="297" customFormat="1">
      <c r="C156" s="298"/>
      <c r="D156" s="298"/>
      <c r="E156" s="298"/>
      <c r="F156" s="298"/>
      <c r="H156" s="301"/>
      <c r="L156" s="298"/>
      <c r="M156" s="298"/>
      <c r="P156" s="301"/>
    </row>
    <row r="157" spans="2:17" s="297" customFormat="1">
      <c r="C157" s="298"/>
      <c r="D157" s="298"/>
      <c r="E157" s="298"/>
      <c r="F157" s="298"/>
      <c r="H157" s="301"/>
      <c r="L157" s="298"/>
      <c r="M157" s="298"/>
      <c r="P157" s="301"/>
    </row>
    <row r="158" spans="2:17" s="297" customFormat="1">
      <c r="C158" s="298"/>
      <c r="D158" s="298"/>
      <c r="E158" s="298"/>
      <c r="F158" s="298"/>
      <c r="H158" s="301"/>
      <c r="L158" s="298"/>
      <c r="M158" s="298"/>
      <c r="P158" s="301"/>
    </row>
    <row r="159" spans="2:17" s="297" customFormat="1" ht="18.75" thickBot="1">
      <c r="B159" s="298"/>
      <c r="C159" s="298"/>
      <c r="D159" s="298"/>
      <c r="E159" s="308" t="s">
        <v>825</v>
      </c>
      <c r="F159" s="308"/>
      <c r="G159" s="298"/>
      <c r="H159" s="301"/>
      <c r="I159" s="298"/>
      <c r="J159" s="415" t="s">
        <v>826</v>
      </c>
      <c r="K159" s="415"/>
      <c r="L159" s="415"/>
      <c r="M159" s="415"/>
      <c r="N159" s="415"/>
      <c r="O159" s="415"/>
      <c r="P159" s="415"/>
      <c r="Q159" s="415"/>
    </row>
    <row r="160" spans="2:17" s="297" customFormat="1" ht="18" thickTop="1">
      <c r="B160" s="298"/>
      <c r="C160" s="309" t="s">
        <v>690</v>
      </c>
      <c r="D160" s="310" t="s">
        <v>691</v>
      </c>
      <c r="E160" s="311" t="s">
        <v>692</v>
      </c>
      <c r="F160" s="311" t="s">
        <v>693</v>
      </c>
      <c r="G160" s="312"/>
      <c r="H160" s="301"/>
      <c r="I160" s="298"/>
      <c r="J160" s="392" t="s">
        <v>694</v>
      </c>
      <c r="K160" s="392" t="s">
        <v>695</v>
      </c>
      <c r="L160" s="393" t="s">
        <v>857</v>
      </c>
      <c r="M160" s="406" t="s">
        <v>856</v>
      </c>
      <c r="N160" s="406"/>
      <c r="O160" s="406"/>
      <c r="P160" s="406"/>
      <c r="Q160" s="406"/>
    </row>
    <row r="161" spans="2:17" s="297" customFormat="1">
      <c r="B161" s="298"/>
      <c r="C161" s="314"/>
      <c r="D161" s="351" t="s">
        <v>697</v>
      </c>
      <c r="E161" s="138" t="s">
        <v>698</v>
      </c>
      <c r="F161" s="138" t="s">
        <v>699</v>
      </c>
      <c r="G161" s="316"/>
      <c r="H161" s="301"/>
      <c r="I161" s="298"/>
      <c r="J161" s="394" t="s">
        <v>700</v>
      </c>
      <c r="K161" s="394" t="s">
        <v>701</v>
      </c>
      <c r="L161" s="395" t="s">
        <v>344</v>
      </c>
      <c r="M161" s="395" t="s">
        <v>858</v>
      </c>
      <c r="N161" s="396" t="s">
        <v>859</v>
      </c>
      <c r="O161" s="396"/>
      <c r="P161" s="395" t="s">
        <v>858</v>
      </c>
      <c r="Q161" s="396" t="s">
        <v>859</v>
      </c>
    </row>
    <row r="162" spans="2:17" s="297" customFormat="1">
      <c r="B162" s="352"/>
      <c r="C162" s="314"/>
      <c r="D162" s="351" t="s">
        <v>702</v>
      </c>
      <c r="E162" s="351" t="s">
        <v>703</v>
      </c>
      <c r="F162" s="351" t="s">
        <v>418</v>
      </c>
      <c r="G162" s="316"/>
      <c r="H162" s="301"/>
      <c r="I162" s="298"/>
      <c r="J162" s="391">
        <v>0.375</v>
      </c>
      <c r="K162" s="390">
        <v>1</v>
      </c>
      <c r="L162" s="390" t="s">
        <v>385</v>
      </c>
      <c r="M162" s="390" t="s">
        <v>64</v>
      </c>
      <c r="N162" s="390" t="s">
        <v>841</v>
      </c>
      <c r="O162" s="389" t="s">
        <v>842</v>
      </c>
      <c r="P162" s="390" t="s">
        <v>88</v>
      </c>
      <c r="Q162" s="390" t="s">
        <v>843</v>
      </c>
    </row>
    <row r="163" spans="2:17" s="297" customFormat="1" ht="18" thickBot="1">
      <c r="B163" s="298"/>
      <c r="C163" s="323"/>
      <c r="D163" s="324" t="s">
        <v>706</v>
      </c>
      <c r="E163" s="325" t="s">
        <v>419</v>
      </c>
      <c r="F163" s="325" t="s">
        <v>707</v>
      </c>
      <c r="G163" s="326"/>
      <c r="H163" s="301"/>
      <c r="I163" s="298"/>
      <c r="J163" s="391">
        <v>0.38888888888888901</v>
      </c>
      <c r="K163" s="390">
        <v>2</v>
      </c>
      <c r="L163" s="390" t="s">
        <v>394</v>
      </c>
      <c r="M163" s="390" t="s">
        <v>76</v>
      </c>
      <c r="N163" s="389" t="s">
        <v>845</v>
      </c>
      <c r="O163" s="389" t="s">
        <v>842</v>
      </c>
      <c r="P163" s="390" t="s">
        <v>70</v>
      </c>
      <c r="Q163" s="390" t="s">
        <v>844</v>
      </c>
    </row>
    <row r="164" spans="2:17" s="297" customFormat="1" ht="18" thickTop="1">
      <c r="B164" s="298"/>
      <c r="C164" s="298"/>
      <c r="D164" s="298"/>
      <c r="E164" s="298"/>
      <c r="F164" s="298"/>
      <c r="G164" s="298"/>
      <c r="H164" s="301"/>
      <c r="I164" s="298"/>
      <c r="J164" s="391">
        <v>0.40277777777777801</v>
      </c>
      <c r="K164" s="390">
        <v>3</v>
      </c>
      <c r="L164" s="390" t="s">
        <v>632</v>
      </c>
      <c r="M164" s="390" t="s">
        <v>469</v>
      </c>
      <c r="N164" s="389" t="s">
        <v>847</v>
      </c>
      <c r="O164" s="389" t="s">
        <v>842</v>
      </c>
      <c r="P164" s="390" t="s">
        <v>846</v>
      </c>
      <c r="Q164" s="390" t="s">
        <v>851</v>
      </c>
    </row>
    <row r="165" spans="2:17" s="297" customFormat="1">
      <c r="B165" s="298"/>
      <c r="C165" s="298"/>
      <c r="D165" s="298"/>
      <c r="E165" s="298"/>
      <c r="F165" s="298"/>
      <c r="G165" s="298"/>
      <c r="H165" s="301"/>
      <c r="I165" s="298"/>
      <c r="J165" s="391">
        <v>0.41666666666666702</v>
      </c>
      <c r="K165" s="390">
        <v>4</v>
      </c>
      <c r="L165" s="390" t="s">
        <v>642</v>
      </c>
      <c r="M165" s="390" t="s">
        <v>479</v>
      </c>
      <c r="N165" s="389" t="s">
        <v>849</v>
      </c>
      <c r="O165" s="389" t="s">
        <v>842</v>
      </c>
      <c r="P165" s="390" t="s">
        <v>850</v>
      </c>
      <c r="Q165" s="390" t="s">
        <v>848</v>
      </c>
    </row>
    <row r="166" spans="2:17" s="297" customFormat="1">
      <c r="B166" s="298"/>
      <c r="C166" s="298"/>
      <c r="D166" s="298"/>
      <c r="E166" s="298"/>
      <c r="H166" s="301"/>
      <c r="I166" s="298"/>
      <c r="J166" s="403" t="s">
        <v>718</v>
      </c>
      <c r="K166" s="404"/>
      <c r="L166" s="404"/>
      <c r="M166" s="404"/>
      <c r="N166" s="404"/>
      <c r="O166" s="404"/>
      <c r="P166" s="404"/>
      <c r="Q166" s="405"/>
    </row>
    <row r="167" spans="2:17" s="297" customFormat="1" ht="17.25" customHeight="1">
      <c r="B167" s="353" t="s">
        <v>694</v>
      </c>
      <c r="C167" s="353" t="s">
        <v>695</v>
      </c>
      <c r="D167" s="414" t="s">
        <v>696</v>
      </c>
      <c r="E167" s="414"/>
      <c r="F167" s="414"/>
      <c r="G167" s="414"/>
      <c r="H167" s="301"/>
      <c r="I167" s="298"/>
      <c r="J167" s="391">
        <v>0.5625</v>
      </c>
      <c r="K167" s="390">
        <v>5</v>
      </c>
      <c r="L167" s="390" t="s">
        <v>389</v>
      </c>
      <c r="M167" s="403" t="s">
        <v>852</v>
      </c>
      <c r="N167" s="404"/>
      <c r="O167" s="404"/>
      <c r="P167" s="404"/>
      <c r="Q167" s="405"/>
    </row>
    <row r="168" spans="2:17" s="297" customFormat="1">
      <c r="B168" s="354" t="s">
        <v>700</v>
      </c>
      <c r="C168" s="354" t="s">
        <v>701</v>
      </c>
      <c r="D168" s="355" t="s">
        <v>344</v>
      </c>
      <c r="E168" s="356" t="s">
        <v>345</v>
      </c>
      <c r="F168" s="355"/>
      <c r="G168" s="357"/>
      <c r="H168" s="301"/>
      <c r="I168" s="298"/>
      <c r="J168" s="391">
        <v>0.57638888888888895</v>
      </c>
      <c r="K168" s="390">
        <v>6</v>
      </c>
      <c r="L168" s="390" t="s">
        <v>637</v>
      </c>
      <c r="M168" s="403" t="s">
        <v>853</v>
      </c>
      <c r="N168" s="404"/>
      <c r="O168" s="404"/>
      <c r="P168" s="404"/>
      <c r="Q168" s="405"/>
    </row>
    <row r="169" spans="2:17" s="297" customFormat="1">
      <c r="B169" s="358">
        <v>0.58333333333333304</v>
      </c>
      <c r="C169" s="355">
        <v>1</v>
      </c>
      <c r="D169" s="359"/>
      <c r="E169" s="360"/>
      <c r="F169" s="361"/>
      <c r="G169" s="359"/>
      <c r="H169" s="301"/>
      <c r="I169" s="298"/>
      <c r="J169" s="391">
        <v>0.59027777777777801</v>
      </c>
      <c r="K169" s="390">
        <v>7</v>
      </c>
      <c r="L169" s="390" t="s">
        <v>646</v>
      </c>
      <c r="M169" s="403" t="s">
        <v>854</v>
      </c>
      <c r="N169" s="404"/>
      <c r="O169" s="404"/>
      <c r="P169" s="404"/>
      <c r="Q169" s="405"/>
    </row>
    <row r="170" spans="2:17" s="297" customFormat="1">
      <c r="B170" s="358">
        <v>0.59722222222222199</v>
      </c>
      <c r="C170" s="355">
        <v>2</v>
      </c>
      <c r="D170" s="359"/>
      <c r="E170" s="359"/>
      <c r="F170" s="359"/>
      <c r="G170" s="359"/>
      <c r="H170" s="301"/>
      <c r="I170" s="298"/>
      <c r="J170" s="391">
        <v>0.60416666666666696</v>
      </c>
      <c r="K170" s="390">
        <v>8</v>
      </c>
      <c r="L170" s="390" t="s">
        <v>397</v>
      </c>
      <c r="M170" s="403" t="s">
        <v>855</v>
      </c>
      <c r="N170" s="404"/>
      <c r="O170" s="404"/>
      <c r="P170" s="404"/>
      <c r="Q170" s="405"/>
    </row>
    <row r="171" spans="2:17" s="297" customFormat="1">
      <c r="B171" s="362">
        <v>0.61111111111111105</v>
      </c>
      <c r="C171" s="355">
        <v>3</v>
      </c>
      <c r="D171" s="359"/>
      <c r="E171" s="355"/>
      <c r="F171" s="355"/>
      <c r="G171" s="355"/>
      <c r="H171" s="301"/>
      <c r="I171" s="298"/>
    </row>
    <row r="172" spans="2:17" s="297" customFormat="1">
      <c r="B172" s="362">
        <v>0.625</v>
      </c>
      <c r="C172" s="355">
        <v>4</v>
      </c>
      <c r="D172" s="359"/>
      <c r="E172" s="360"/>
      <c r="F172" s="355"/>
      <c r="G172" s="355"/>
      <c r="H172" s="301"/>
      <c r="I172" s="298"/>
      <c r="J172" s="352"/>
      <c r="K172" s="298"/>
      <c r="L172" s="298"/>
      <c r="M172" s="1"/>
      <c r="N172" s="298"/>
      <c r="O172" s="298"/>
      <c r="P172" s="301"/>
    </row>
    <row r="173" spans="2:17" s="297" customFormat="1">
      <c r="B173" s="358"/>
      <c r="C173" s="355"/>
      <c r="D173" s="355"/>
      <c r="E173" s="359"/>
      <c r="F173" s="355"/>
      <c r="G173" s="355"/>
      <c r="H173" s="301"/>
      <c r="I173" s="298"/>
      <c r="J173" s="298"/>
      <c r="M173" s="301"/>
      <c r="P173" s="301"/>
    </row>
    <row r="174" spans="2:17" s="297" customFormat="1">
      <c r="B174" s="358"/>
      <c r="C174" s="355"/>
      <c r="D174" s="359"/>
      <c r="E174" s="359"/>
      <c r="F174" s="355"/>
      <c r="G174" s="355"/>
      <c r="H174" s="301"/>
      <c r="I174" s="298"/>
      <c r="J174" s="298"/>
      <c r="M174" s="301"/>
      <c r="P174" s="301"/>
    </row>
  </sheetData>
  <mergeCells count="30">
    <mergeCell ref="B148:G155"/>
    <mergeCell ref="J148:O148"/>
    <mergeCell ref="D167:G167"/>
    <mergeCell ref="J166:Q166"/>
    <mergeCell ref="M167:Q167"/>
    <mergeCell ref="J159:Q159"/>
    <mergeCell ref="B91:G98"/>
    <mergeCell ref="L103:O103"/>
    <mergeCell ref="D110:G110"/>
    <mergeCell ref="J111:O111"/>
    <mergeCell ref="J122:O136"/>
    <mergeCell ref="B129:G136"/>
    <mergeCell ref="D53:G53"/>
    <mergeCell ref="J54:O54"/>
    <mergeCell ref="L65:O65"/>
    <mergeCell ref="D72:G72"/>
    <mergeCell ref="J73:O73"/>
    <mergeCell ref="D15:G15"/>
    <mergeCell ref="J16:O16"/>
    <mergeCell ref="L27:O27"/>
    <mergeCell ref="D34:G34"/>
    <mergeCell ref="J35:O35"/>
    <mergeCell ref="M168:Q168"/>
    <mergeCell ref="M169:Q169"/>
    <mergeCell ref="M170:Q170"/>
    <mergeCell ref="M160:Q160"/>
    <mergeCell ref="L8:O8"/>
    <mergeCell ref="L46:O46"/>
    <mergeCell ref="J84:O98"/>
    <mergeCell ref="L141:O141"/>
  </mergeCells>
  <phoneticPr fontId="60" type="noConversion"/>
  <pageMargins left="0.7" right="0.7" top="0.75" bottom="0.75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10</vt:i4>
      </vt:variant>
    </vt:vector>
  </HeadingPairs>
  <TitlesOfParts>
    <vt:vector size="18" baseType="lpstr">
      <vt:lpstr>須知</vt:lpstr>
      <vt:lpstr>MD</vt:lpstr>
      <vt:lpstr>MFormat</vt:lpstr>
      <vt:lpstr>男子賽程</vt:lpstr>
      <vt:lpstr>WD</vt:lpstr>
      <vt:lpstr>WFormat</vt:lpstr>
      <vt:lpstr>女子賽程</vt:lpstr>
      <vt:lpstr>TT</vt:lpstr>
      <vt:lpstr>MD!Excel_BuiltIn__FilterDatabase</vt:lpstr>
      <vt:lpstr>WD!Excel_BuiltIn__FilterDatabase</vt:lpstr>
      <vt:lpstr>Excel_BuiltIn__FilterDatabase</vt:lpstr>
      <vt:lpstr>MD!Print_Area</vt:lpstr>
      <vt:lpstr>MFormat!Print_Area</vt:lpstr>
      <vt:lpstr>WD!Print_Area</vt:lpstr>
      <vt:lpstr>WFormat!Print_Area</vt:lpstr>
      <vt:lpstr>女子賽程!Print_Area</vt:lpstr>
      <vt:lpstr>男子賽程!Print_Area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dc:description/>
  <cp:lastModifiedBy>Ronson</cp:lastModifiedBy>
  <cp:revision>3</cp:revision>
  <cp:lastPrinted>2019-11-08T11:40:35Z</cp:lastPrinted>
  <dcterms:created xsi:type="dcterms:W3CDTF">2018-10-23T19:40:37Z</dcterms:created>
  <dcterms:modified xsi:type="dcterms:W3CDTF">2019-12-13T08:01:20Z</dcterms:modified>
  <dc:language>zh-HK</dc:language>
</cp:coreProperties>
</file>